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edliská\Amfiteáter\"/>
    </mc:Choice>
  </mc:AlternateContent>
  <bookViews>
    <workbookView xWindow="0" yWindow="0" windowWidth="12375" windowHeight="11265"/>
  </bookViews>
  <sheets>
    <sheet name="Rekapitulácia" sheetId="1" r:id="rId1"/>
    <sheet name="Krycí list stavby" sheetId="2" r:id="rId2"/>
    <sheet name="Kryci_list 14414" sheetId="3" r:id="rId3"/>
    <sheet name="Rekap 14414" sheetId="4" r:id="rId4"/>
    <sheet name="SO 14414" sheetId="5" r:id="rId5"/>
  </sheets>
  <definedNames>
    <definedName name="_xlnm.Print_Titles" localSheetId="3">'Rekap 14414'!$9:$9</definedName>
    <definedName name="_xlnm.Print_Titles" localSheetId="4">'SO 14414'!$8:$8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F8" i="1"/>
  <c r="J16" i="2" s="1"/>
  <c r="J20" i="2" s="1"/>
  <c r="D8" i="1"/>
  <c r="J18" i="2" s="1"/>
  <c r="E7" i="1"/>
  <c r="E8" i="1" s="1"/>
  <c r="J17" i="2" s="1"/>
  <c r="J17" i="3"/>
  <c r="K7" i="1"/>
  <c r="I30" i="3"/>
  <c r="J30" i="3" s="1"/>
  <c r="Z62" i="5"/>
  <c r="V61" i="5"/>
  <c r="F20" i="4" s="1"/>
  <c r="E19" i="4"/>
  <c r="V59" i="5"/>
  <c r="V62" i="5" s="1"/>
  <c r="F22" i="4" s="1"/>
  <c r="K58" i="5"/>
  <c r="J58" i="5"/>
  <c r="S58" i="5"/>
  <c r="S59" i="5" s="1"/>
  <c r="F19" i="4" s="1"/>
  <c r="M58" i="5"/>
  <c r="M59" i="5" s="1"/>
  <c r="I58" i="5"/>
  <c r="K57" i="5"/>
  <c r="J57" i="5"/>
  <c r="L57" i="5"/>
  <c r="I57" i="5"/>
  <c r="K56" i="5"/>
  <c r="J56" i="5"/>
  <c r="L56" i="5"/>
  <c r="L59" i="5" s="1"/>
  <c r="B19" i="4" s="1"/>
  <c r="I56" i="5"/>
  <c r="F15" i="4"/>
  <c r="S50" i="5"/>
  <c r="P50" i="5"/>
  <c r="E15" i="4" s="1"/>
  <c r="H50" i="5"/>
  <c r="M50" i="5"/>
  <c r="C15" i="4" s="1"/>
  <c r="K49" i="5"/>
  <c r="J49" i="5"/>
  <c r="L49" i="5"/>
  <c r="L50" i="5" s="1"/>
  <c r="B15" i="4" s="1"/>
  <c r="I49" i="5"/>
  <c r="I50" i="5" s="1"/>
  <c r="D15" i="4" s="1"/>
  <c r="E14" i="4"/>
  <c r="C14" i="4"/>
  <c r="P46" i="5"/>
  <c r="H46" i="5"/>
  <c r="M46" i="5"/>
  <c r="K45" i="5"/>
  <c r="J45" i="5"/>
  <c r="L45" i="5"/>
  <c r="I45" i="5"/>
  <c r="K44" i="5"/>
  <c r="J44" i="5"/>
  <c r="S44" i="5"/>
  <c r="L44" i="5"/>
  <c r="I44" i="5"/>
  <c r="K43" i="5"/>
  <c r="J43" i="5"/>
  <c r="L43" i="5"/>
  <c r="I43" i="5"/>
  <c r="K42" i="5"/>
  <c r="J42" i="5"/>
  <c r="S42" i="5"/>
  <c r="L42" i="5"/>
  <c r="I42" i="5"/>
  <c r="K41" i="5"/>
  <c r="J41" i="5"/>
  <c r="S41" i="5"/>
  <c r="L41" i="5"/>
  <c r="I41" i="5"/>
  <c r="K40" i="5"/>
  <c r="J40" i="5"/>
  <c r="S40" i="5"/>
  <c r="S46" i="5" s="1"/>
  <c r="F14" i="4" s="1"/>
  <c r="L40" i="5"/>
  <c r="I40" i="5"/>
  <c r="I46" i="5" s="1"/>
  <c r="D14" i="4" s="1"/>
  <c r="F13" i="4"/>
  <c r="S37" i="5"/>
  <c r="P37" i="5"/>
  <c r="E13" i="4" s="1"/>
  <c r="H37" i="5"/>
  <c r="M37" i="5"/>
  <c r="C13" i="4" s="1"/>
  <c r="K36" i="5"/>
  <c r="J36" i="5"/>
  <c r="L36" i="5"/>
  <c r="I36" i="5"/>
  <c r="K35" i="5"/>
  <c r="J35" i="5"/>
  <c r="L35" i="5"/>
  <c r="L37" i="5" s="1"/>
  <c r="B13" i="4" s="1"/>
  <c r="I35" i="5"/>
  <c r="I37" i="5" s="1"/>
  <c r="D13" i="4" s="1"/>
  <c r="E12" i="4"/>
  <c r="C12" i="4"/>
  <c r="P32" i="5"/>
  <c r="H32" i="5"/>
  <c r="M32" i="5"/>
  <c r="K31" i="5"/>
  <c r="J31" i="5"/>
  <c r="L31" i="5"/>
  <c r="I31" i="5"/>
  <c r="K30" i="5"/>
  <c r="J30" i="5"/>
  <c r="S30" i="5"/>
  <c r="L30" i="5"/>
  <c r="I30" i="5"/>
  <c r="K29" i="5"/>
  <c r="J29" i="5"/>
  <c r="S29" i="5"/>
  <c r="L29" i="5"/>
  <c r="I29" i="5"/>
  <c r="K28" i="5"/>
  <c r="J28" i="5"/>
  <c r="S28" i="5"/>
  <c r="S32" i="5" s="1"/>
  <c r="F12" i="4" s="1"/>
  <c r="L28" i="5"/>
  <c r="L32" i="5" s="1"/>
  <c r="B12" i="4" s="1"/>
  <c r="I28" i="5"/>
  <c r="E11" i="4"/>
  <c r="P25" i="5"/>
  <c r="P52" i="5" s="1"/>
  <c r="E16" i="4" s="1"/>
  <c r="K24" i="5"/>
  <c r="J24" i="5"/>
  <c r="S24" i="5"/>
  <c r="M24" i="5"/>
  <c r="H25" i="5" s="1"/>
  <c r="I24" i="5"/>
  <c r="K23" i="5"/>
  <c r="J23" i="5"/>
  <c r="L23" i="5"/>
  <c r="I23" i="5"/>
  <c r="K22" i="5"/>
  <c r="J22" i="5"/>
  <c r="L22" i="5"/>
  <c r="I22" i="5"/>
  <c r="K21" i="5"/>
  <c r="J21" i="5"/>
  <c r="L21" i="5"/>
  <c r="I21" i="5"/>
  <c r="K20" i="5"/>
  <c r="J20" i="5"/>
  <c r="L20" i="5"/>
  <c r="I20" i="5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62" i="5" s="1"/>
  <c r="J11" i="5"/>
  <c r="L11" i="5"/>
  <c r="I11" i="5"/>
  <c r="J20" i="3"/>
  <c r="I32" i="5" l="1"/>
  <c r="D12" i="4" s="1"/>
  <c r="L46" i="5"/>
  <c r="B14" i="4" s="1"/>
  <c r="M61" i="5"/>
  <c r="C20" i="4" s="1"/>
  <c r="E17" i="3" s="1"/>
  <c r="E17" i="2" s="1"/>
  <c r="H61" i="5"/>
  <c r="C19" i="4"/>
  <c r="I25" i="5"/>
  <c r="D11" i="4" s="1"/>
  <c r="M25" i="5"/>
  <c r="C11" i="4" s="1"/>
  <c r="I59" i="5"/>
  <c r="D19" i="4" s="1"/>
  <c r="L61" i="5"/>
  <c r="B20" i="4" s="1"/>
  <c r="D17" i="3" s="1"/>
  <c r="D17" i="2" s="1"/>
  <c r="S61" i="5"/>
  <c r="E20" i="4" s="1"/>
  <c r="L25" i="5"/>
  <c r="B11" i="4" s="1"/>
  <c r="S25" i="5"/>
  <c r="F11" i="4" s="1"/>
  <c r="S52" i="5"/>
  <c r="F16" i="4" s="1"/>
  <c r="H52" i="5" l="1"/>
  <c r="I52" i="5"/>
  <c r="D16" i="4" s="1"/>
  <c r="F16" i="3" s="1"/>
  <c r="F16" i="2" s="1"/>
  <c r="L52" i="5"/>
  <c r="B16" i="4" s="1"/>
  <c r="D16" i="3" s="1"/>
  <c r="D16" i="2" s="1"/>
  <c r="I61" i="5"/>
  <c r="D20" i="4" s="1"/>
  <c r="F17" i="3" s="1"/>
  <c r="L62" i="5"/>
  <c r="B22" i="4" s="1"/>
  <c r="I62" i="5"/>
  <c r="M52" i="5"/>
  <c r="S62" i="5"/>
  <c r="E22" i="4" s="1"/>
  <c r="J24" i="3"/>
  <c r="J24" i="2" s="1"/>
  <c r="J23" i="3"/>
  <c r="J23" i="2" s="1"/>
  <c r="D22" i="4" l="1"/>
  <c r="B7" i="1"/>
  <c r="F23" i="3"/>
  <c r="F23" i="2" s="1"/>
  <c r="F17" i="2"/>
  <c r="F22" i="3"/>
  <c r="F22" i="2" s="1"/>
  <c r="F20" i="3"/>
  <c r="J22" i="3"/>
  <c r="J22" i="2" s="1"/>
  <c r="F20" i="2"/>
  <c r="C16" i="4"/>
  <c r="E16" i="3" s="1"/>
  <c r="E16" i="2" s="1"/>
  <c r="M62" i="5"/>
  <c r="C22" i="4" s="1"/>
  <c r="H62" i="5"/>
  <c r="F24" i="3"/>
  <c r="J26" i="3" l="1"/>
  <c r="F24" i="2"/>
  <c r="J26" i="2"/>
  <c r="J28" i="2" s="1"/>
  <c r="B8" i="1"/>
  <c r="J28" i="3" l="1"/>
  <c r="I29" i="3" s="1"/>
  <c r="J29" i="3" s="1"/>
  <c r="J31" i="3" s="1"/>
  <c r="C7" i="1"/>
  <c r="C8" i="1" l="1"/>
  <c r="G7" i="1"/>
  <c r="G8" i="1" s="1"/>
  <c r="B9" i="1" l="1"/>
  <c r="G9" i="1" l="1"/>
  <c r="I29" i="2"/>
  <c r="J29" i="2" s="1"/>
  <c r="B10" i="1"/>
  <c r="I30" i="2" l="1"/>
  <c r="J30" i="2" s="1"/>
  <c r="J31" i="2" s="1"/>
  <c r="G10" i="1"/>
  <c r="G11" i="1" s="1"/>
</calcChain>
</file>

<file path=xl/sharedStrings.xml><?xml version="1.0" encoding="utf-8"?>
<sst xmlns="http://schemas.openxmlformats.org/spreadsheetml/2006/main" count="314" uniqueCount="161">
  <si>
    <t>Rekapitulácia rozpočtu</t>
  </si>
  <si>
    <t>Stavba Rekonštukcia kultúno spoločenského areálu - Sedliská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</si>
  <si>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</si>
  <si>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</si>
  <si>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</si>
  <si>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</si>
  <si>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</si>
  <si>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</si>
  <si>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</si>
  <si>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</si>
  <si>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</si>
  <si>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</si>
  <si>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 xml:space="preserve">Architektonicko-stavebné riešenie  </t>
  </si>
  <si>
    <t>Krycí list rozpočtu</t>
  </si>
  <si>
    <t xml:space="preserve">Miesto:  </t>
  </si>
  <si>
    <t xml:space="preserve">Objekt Architektonicko-stavebné riešenie  </t>
  </si>
  <si>
    <t xml:space="preserve">Ks: </t>
  </si>
  <si>
    <t xml:space="preserve">Zákazka: </t>
  </si>
  <si>
    <t>Spracoval: Ing. Ján Halgaš</t>
  </si>
  <si>
    <t xml:space="preserve">Dňa </t>
  </si>
  <si>
    <t>21.10.2019</t>
  </si>
  <si>
    <t>Odberateľ: Obec Sedliská</t>
  </si>
  <si>
    <t>Projektant: D. D. - ARCH s. r. o.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</si>
  <si>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</si>
  <si>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</si>
  <si>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</si>
  <si>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</si>
  <si>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</si>
  <si>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</si>
  <si>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</si>
  <si>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</si>
  <si>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</si>
  <si>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</si>
  <si>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</si>
  <si>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</si>
  <si>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</si>
  <si>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</si>
  <si>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</si>
  <si>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</si>
  <si>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</si>
  <si>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</si>
  <si>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</si>
  <si>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</si>
  <si>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</si>
  <si>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</si>
  <si>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</si>
  <si>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</si>
  <si>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</si>
  <si>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</si>
  <si>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</si>
  <si>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</si>
  <si>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</si>
  <si>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</si>
  <si>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</si>
  <si>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</si>
  <si>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</si>
  <si>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</si>
  <si>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</si>
  <si>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</si>
  <si>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</si>
  <si>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</si>
  <si>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</si>
  <si>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21.10.2019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</si>
  <si>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</si>
  <si>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</si>
  <si>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</si>
  <si>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</si>
  <si>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</si>
  <si>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</si>
  <si>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PRESUNY HMÔT</t>
  </si>
  <si>
    <t>Práce PSV</t>
  </si>
  <si>
    <t>PODLAHY A OBKLADY KERAMICKÉ-DLAŽBY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</si>
  <si>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</si>
  <si>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</si>
  <si>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</si>
  <si>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</si>
  <si>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</si>
  <si>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</si>
  <si>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</si>
  <si>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</si>
  <si>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</si>
  <si>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</si>
  <si>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</si>
  <si>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</si>
  <si>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Rekonštukcia kultúno spoločenského areálu - Sedliská</t>
  </si>
  <si>
    <t xml:space="preserve">  1/A 1</t>
  </si>
  <si>
    <t xml:space="preserve"> 122201102</t>
  </si>
  <si>
    <t xml:space="preserve">Odkopávka a prekopávka nezapažená v hornine 3, nad 100 do 1000 m3   </t>
  </si>
  <si>
    <t>m3</t>
  </si>
  <si>
    <t xml:space="preserve"> 122201109</t>
  </si>
  <si>
    <t xml:space="preserve">Odkopávky a prekopávky nezapažené. Príplatok k cenám za lepivosť horniny 3   </t>
  </si>
  <si>
    <t xml:space="preserve"> 132201101</t>
  </si>
  <si>
    <t xml:space="preserve">Výkop ryhy do šírky 600 mm v horn.3 do 100 m3   </t>
  </si>
  <si>
    <t xml:space="preserve"> 132201109</t>
  </si>
  <si>
    <t xml:space="preserve">Príplatok k cene za lepivosť pri hĺbení rýh šírky do 600 mm zapažených i nezapažených s urovnaním dna v hornine 3   </t>
  </si>
  <si>
    <t xml:space="preserve"> 132201202</t>
  </si>
  <si>
    <t xml:space="preserve">Výkop ryhy šírky 600-2000mm horn.3 od 100 do 1000 m3   </t>
  </si>
  <si>
    <t xml:space="preserve"> 132201209</t>
  </si>
  <si>
    <t xml:space="preserve">Príplatok k cenám za lepivosť pri hĺbení rýh š. nad 600 do 2 000 mm zapaž. i nezapažených, s urovnaním dna v hornine 3   </t>
  </si>
  <si>
    <t xml:space="preserve"> 133201101</t>
  </si>
  <si>
    <t xml:space="preserve">Výkop šachty zapaženej, hornina 3 do 100 m3   </t>
  </si>
  <si>
    <t xml:space="preserve"> 133201109</t>
  </si>
  <si>
    <t xml:space="preserve">Príplatok k cenám za lepivosť pri hĺbení šachiet zapažených i nezapažených v hornine 3   </t>
  </si>
  <si>
    <t xml:space="preserve"> 162201102</t>
  </si>
  <si>
    <t xml:space="preserve">Vodorovné premiestnenie výkopku z horniny 1-4 nad 20-50m   </t>
  </si>
  <si>
    <t xml:space="preserve"> 162501102</t>
  </si>
  <si>
    <t xml:space="preserve">Vodorovné premiestnenie výkopku po spevnenej ceste z horniny tr.1-4, do 100 m3 na vzdialenosť do 3000 m   </t>
  </si>
  <si>
    <t xml:space="preserve"> 167101102</t>
  </si>
  <si>
    <t xml:space="preserve">Nakladanie neuľahnutého výkopku z hornín tr.1-4 nad 100 do 1000 m3   </t>
  </si>
  <si>
    <t xml:space="preserve"> 171101111</t>
  </si>
  <si>
    <t xml:space="preserve">Uloženie sypaniny do násypu  nesúdržnej horníny v aktívnej zóne   </t>
  </si>
  <si>
    <t xml:space="preserve"> 174101001</t>
  </si>
  <si>
    <t xml:space="preserve">Zásyp sypaninou so zhutnením jám, šachiet, rýh, zárezov alebo okolo objektov do 100 m3   </t>
  </si>
  <si>
    <t>S/S60</t>
  </si>
  <si>
    <t xml:space="preserve"> 5896121590</t>
  </si>
  <si>
    <t xml:space="preserve">Recykovaná zemina frakcie 0-5 mm   </t>
  </si>
  <si>
    <t>t</t>
  </si>
  <si>
    <t xml:space="preserve"> 11/A 1</t>
  </si>
  <si>
    <t xml:space="preserve"> 271573001</t>
  </si>
  <si>
    <t xml:space="preserve">Násyp pod základové  konštrukcie so zhutnením zo štrkopiesku fr.0-32 mm   </t>
  </si>
  <si>
    <t xml:space="preserve"> 275313611</t>
  </si>
  <si>
    <t xml:space="preserve">Betón základových pätiek, prostý tr. C 16/20   </t>
  </si>
  <si>
    <t xml:space="preserve"> 275351217</t>
  </si>
  <si>
    <t xml:space="preserve">Debnenie stien základových pätiek, zhotovenie-tradičné   </t>
  </si>
  <si>
    <t>m2</t>
  </si>
  <si>
    <t xml:space="preserve"> 275351218</t>
  </si>
  <si>
    <t xml:space="preserve">Debnenie stien základových pätiek, odstránenie-tradičné   </t>
  </si>
  <si>
    <t>R/RE</t>
  </si>
  <si>
    <t xml:space="preserve"> 327210200</t>
  </si>
  <si>
    <t xml:space="preserve">Gabionový plot z drôtokamenných košov š. do 0,5m výšky do 1m zo zváraných panelov, povrchová ocharana, výplň kamenivo   </t>
  </si>
  <si>
    <t xml:space="preserve"> 327210210</t>
  </si>
  <si>
    <t xml:space="preserve">Gabionový plot z drôtokamenných košov š. nad 0,5m výšky do 1m zo zváraných panelov, povrchová ocharana, výplň kamenivo   </t>
  </si>
  <si>
    <t xml:space="preserve"> 430321313</t>
  </si>
  <si>
    <t xml:space="preserve">Schodiskové konštrukcie, betón železový tr. C 16/20   </t>
  </si>
  <si>
    <t xml:space="preserve"> 430362021</t>
  </si>
  <si>
    <t xml:space="preserve">Výstuž schodiskových konštrukcií zo zváraných sietí z drôtov typu KARI   </t>
  </si>
  <si>
    <t xml:space="preserve"> 431351121</t>
  </si>
  <si>
    <t xml:space="preserve">Debnenie do 4 m výšky - podest a podstupňových dosiek pôdorysne priamočiarych zhotovenie   </t>
  </si>
  <si>
    <t xml:space="preserve"> 431351122</t>
  </si>
  <si>
    <t xml:space="preserve">Debnenie do 4 m výšky - podest a podstupňových dosiek pôdorysne priamočiarych odstránenie   </t>
  </si>
  <si>
    <t xml:space="preserve"> 434351141</t>
  </si>
  <si>
    <t xml:space="preserve">Debnenie stupňov na podstupňovej doske alebo na teréne pôdorysne priamočiarych zhotovenie   </t>
  </si>
  <si>
    <t xml:space="preserve"> 434351142</t>
  </si>
  <si>
    <t xml:space="preserve">Debnenie stupňov na podstupňovej doske alebo na teréne pôdorysne priamočiarych odstránenie   </t>
  </si>
  <si>
    <t xml:space="preserve"> 998011001</t>
  </si>
  <si>
    <t xml:space="preserve">Presun hmôt pre budovy  (801, 803, 812), zvislá konštr. z tehál, tvárnic, z kovu výšky do 6 m   </t>
  </si>
  <si>
    <t>771/A 1</t>
  </si>
  <si>
    <t xml:space="preserve"> 998771201</t>
  </si>
  <si>
    <t xml:space="preserve">Presun hmôt pre podlahy z dlaždíc v objektoch výšky do 6m   </t>
  </si>
  <si>
    <t>%</t>
  </si>
  <si>
    <t xml:space="preserve"> 771541227,1</t>
  </si>
  <si>
    <t xml:space="preserve">Montáž podláh z betón. platní DEKA alebo ekvivalent,  kladených do tmelu flexibil. mrazuvzdorného veľ. 400 x 400 mm   </t>
  </si>
  <si>
    <t>S/S70</t>
  </si>
  <si>
    <t xml:space="preserve"> 5921957010</t>
  </si>
  <si>
    <t xml:space="preserve">Platne Premac DEKA alebo ekvivalent, vymývaný betón, 40/40/4 cm   </t>
  </si>
  <si>
    <t>ks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</si>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</sst>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165" fontId="5" fillId="0" borderId="0" xfId="0" applyNumberFormat="1" applyFont="1" applyAlignment="1">
      <alignment wrapText="1"/>
    </xf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workbookViewId="0">
      <selection activeCell="A13" sqref="A13:XFD23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5" t="s">
        <v>1</v>
      </c>
      <c r="B4" s="195"/>
      <c r="C4" s="195"/>
      <c r="D4" s="195"/>
      <c r="E4" s="195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2" t="s">
        <v>12</v>
      </c>
      <c r="B7" s="69">
        <f>'SO 14414'!I62-Rekapitulácia!D7</f>
        <v>0</v>
      </c>
      <c r="C7" s="69">
        <f>'Kryci_list 14414'!J26</f>
        <v>0</v>
      </c>
      <c r="D7" s="69">
        <v>0</v>
      </c>
      <c r="E7" s="69">
        <f>'Kryci_list 14414'!J17</f>
        <v>0</v>
      </c>
      <c r="F7" s="69">
        <v>0</v>
      </c>
      <c r="G7" s="69">
        <f>B7+C7+D7+E7+F7</f>
        <v>0</v>
      </c>
      <c r="K7">
        <f>'SO 14414'!K62</f>
        <v>0</v>
      </c>
      <c r="Q7">
        <v>30.126000000000001</v>
      </c>
    </row>
    <row r="8" spans="1:26" x14ac:dyDescent="0.25">
      <c r="A8" s="187" t="s">
        <v>156</v>
      </c>
      <c r="B8" s="188">
        <f>SUM(B7:B7)</f>
        <v>0</v>
      </c>
      <c r="C8" s="188">
        <f>SUM(C7:C7)</f>
        <v>0</v>
      </c>
      <c r="D8" s="188">
        <f>SUM(D7:D7)</f>
        <v>0</v>
      </c>
      <c r="E8" s="188">
        <f>SUM(E7:E7)</f>
        <v>0</v>
      </c>
      <c r="F8" s="188">
        <f>SUM(F7:F7)</f>
        <v>0</v>
      </c>
      <c r="G8" s="188">
        <f>SUM(G7:G7)-SUM(Z7:Z7)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x14ac:dyDescent="0.25">
      <c r="A9" s="185" t="s">
        <v>157</v>
      </c>
      <c r="B9" s="186">
        <f>G8-SUM(Rekapitulácia!K7:'Rekapitulácia'!K7)*1</f>
        <v>0</v>
      </c>
      <c r="C9" s="186"/>
      <c r="D9" s="186"/>
      <c r="E9" s="186"/>
      <c r="F9" s="186"/>
      <c r="G9" s="186">
        <f>ROUND(((ROUND(B9,2)*20)/100),2)*1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x14ac:dyDescent="0.25">
      <c r="A10" s="5" t="s">
        <v>158</v>
      </c>
      <c r="B10" s="183">
        <f>(G8-B9)</f>
        <v>0</v>
      </c>
      <c r="C10" s="183"/>
      <c r="D10" s="183"/>
      <c r="E10" s="183"/>
      <c r="F10" s="183"/>
      <c r="G10" s="183">
        <f>ROUND(((ROUND(B10,2)*0)/100),2)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5" t="s">
        <v>159</v>
      </c>
      <c r="B11" s="183"/>
      <c r="C11" s="183"/>
      <c r="D11" s="183"/>
      <c r="E11" s="183"/>
      <c r="F11" s="183"/>
      <c r="G11" s="183">
        <f>SUM(G8:G10)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0"/>
      <c r="B12" s="184"/>
      <c r="C12" s="184"/>
      <c r="D12" s="184"/>
      <c r="E12" s="184"/>
      <c r="F12" s="184"/>
      <c r="G12" s="184"/>
    </row>
    <row r="13" spans="1:26" x14ac:dyDescent="0.25">
      <c r="A13" s="1"/>
      <c r="B13" s="143"/>
      <c r="C13" s="143"/>
      <c r="D13" s="143"/>
      <c r="E13" s="143"/>
      <c r="F13" s="143"/>
      <c r="G13" s="143"/>
    </row>
    <row r="14" spans="1:26" x14ac:dyDescent="0.25">
      <c r="A14" s="1"/>
      <c r="B14" s="143"/>
      <c r="C14" s="143"/>
      <c r="D14" s="143"/>
      <c r="E14" s="143"/>
      <c r="F14" s="143"/>
      <c r="G14" s="143"/>
    </row>
    <row r="15" spans="1:26" x14ac:dyDescent="0.25">
      <c r="A15" s="1"/>
      <c r="B15" s="143"/>
      <c r="C15" s="143"/>
      <c r="D15" s="143"/>
      <c r="E15" s="143"/>
      <c r="F15" s="143"/>
      <c r="G15" s="143"/>
    </row>
    <row r="16" spans="1:26" x14ac:dyDescent="0.25">
      <c r="A16" s="1"/>
      <c r="B16" s="143"/>
      <c r="C16" s="143"/>
      <c r="D16" s="143"/>
      <c r="E16" s="143"/>
      <c r="F16" s="143"/>
      <c r="G16" s="143"/>
    </row>
    <row r="17" spans="1:7" x14ac:dyDescent="0.25">
      <c r="A17" s="1"/>
      <c r="B17" s="143"/>
      <c r="C17" s="143"/>
      <c r="D17" s="143"/>
      <c r="E17" s="143"/>
      <c r="F17" s="143"/>
      <c r="G17" s="143"/>
    </row>
    <row r="18" spans="1:7" x14ac:dyDescent="0.25">
      <c r="A18" s="1"/>
      <c r="B18" s="143"/>
      <c r="C18" s="143"/>
      <c r="D18" s="143"/>
      <c r="E18" s="143"/>
      <c r="F18" s="143"/>
      <c r="G18" s="143"/>
    </row>
    <row r="19" spans="1:7" x14ac:dyDescent="0.25">
      <c r="A19" s="1"/>
      <c r="B19" s="143"/>
      <c r="C19" s="143"/>
      <c r="D19" s="143"/>
      <c r="E19" s="143"/>
      <c r="F19" s="143"/>
      <c r="G19" s="143"/>
    </row>
    <row r="20" spans="1:7" x14ac:dyDescent="0.25">
      <c r="A20" s="1"/>
      <c r="B20" s="143"/>
      <c r="C20" s="143"/>
      <c r="D20" s="143"/>
      <c r="E20" s="143"/>
      <c r="F20" s="143"/>
      <c r="G20" s="143"/>
    </row>
    <row r="21" spans="1:7" x14ac:dyDescent="0.25">
      <c r="A21" s="1"/>
      <c r="B21" s="143"/>
      <c r="C21" s="143"/>
      <c r="D21" s="143"/>
      <c r="E21" s="143"/>
      <c r="F21" s="143"/>
      <c r="G21" s="143"/>
    </row>
    <row r="22" spans="1:7" x14ac:dyDescent="0.25">
      <c r="A22" s="1"/>
      <c r="B22" s="143"/>
      <c r="C22" s="143"/>
      <c r="D22" s="143"/>
      <c r="E22" s="143"/>
      <c r="F22" s="143"/>
      <c r="G22" s="143"/>
    </row>
    <row r="23" spans="1:7" x14ac:dyDescent="0.25">
      <c r="A23" s="1"/>
      <c r="B23" s="143"/>
      <c r="C23" s="143"/>
      <c r="D23" s="143"/>
      <c r="E23" s="143"/>
      <c r="F23" s="143"/>
      <c r="G23" s="143"/>
    </row>
    <row r="24" spans="1:7" x14ac:dyDescent="0.25">
      <c r="A24" s="1"/>
      <c r="B24" s="143"/>
      <c r="C24" s="143"/>
      <c r="D24" s="143"/>
      <c r="E24" s="143"/>
      <c r="F24" s="143"/>
      <c r="G24" s="143"/>
    </row>
    <row r="25" spans="1:7" x14ac:dyDescent="0.25">
      <c r="A25" s="1"/>
      <c r="B25" s="143"/>
      <c r="C25" s="143"/>
      <c r="D25" s="143"/>
      <c r="E25" s="143"/>
      <c r="F25" s="143"/>
      <c r="G25" s="143"/>
    </row>
    <row r="26" spans="1:7" x14ac:dyDescent="0.25">
      <c r="A26" s="1"/>
      <c r="B26" s="143"/>
      <c r="C26" s="143"/>
      <c r="D26" s="143"/>
      <c r="E26" s="143"/>
      <c r="F26" s="143"/>
      <c r="G26" s="143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B29" s="182"/>
      <c r="C29" s="182"/>
      <c r="D29" s="182"/>
      <c r="E29" s="182"/>
      <c r="F29" s="182"/>
      <c r="G29" s="182"/>
    </row>
    <row r="30" spans="1:7" x14ac:dyDescent="0.25">
      <c r="B30" s="182"/>
      <c r="C30" s="182"/>
      <c r="D30" s="182"/>
      <c r="E30" s="182"/>
      <c r="F30" s="182"/>
      <c r="G30" s="182"/>
    </row>
    <row r="31" spans="1:7" x14ac:dyDescent="0.25">
      <c r="B31" s="182"/>
      <c r="C31" s="182"/>
      <c r="D31" s="182"/>
      <c r="E31" s="182"/>
      <c r="F31" s="182"/>
      <c r="G31" s="182"/>
    </row>
    <row r="32" spans="1:7" x14ac:dyDescent="0.25">
      <c r="B32" s="182"/>
      <c r="C32" s="182"/>
      <c r="D32" s="182"/>
      <c r="E32" s="182"/>
      <c r="F32" s="182"/>
      <c r="G32" s="182"/>
    </row>
    <row r="33" spans="2:7" x14ac:dyDescent="0.25">
      <c r="B33" s="182"/>
      <c r="C33" s="182"/>
      <c r="D33" s="182"/>
      <c r="E33" s="182"/>
      <c r="F33" s="182"/>
      <c r="G33" s="182"/>
    </row>
    <row r="34" spans="2:7" x14ac:dyDescent="0.25">
      <c r="B34" s="182"/>
      <c r="C34" s="182"/>
      <c r="D34" s="182"/>
      <c r="E34" s="182"/>
      <c r="F34" s="182"/>
      <c r="G34" s="182"/>
    </row>
    <row r="35" spans="2:7" x14ac:dyDescent="0.25">
      <c r="B35" s="182"/>
      <c r="C35" s="182"/>
      <c r="D35" s="182"/>
      <c r="E35" s="182"/>
      <c r="F35" s="182"/>
      <c r="G35" s="182"/>
    </row>
    <row r="36" spans="2:7" x14ac:dyDescent="0.25">
      <c r="B36" s="182"/>
      <c r="C36" s="182"/>
      <c r="D36" s="182"/>
      <c r="E36" s="182"/>
      <c r="F36" s="182"/>
      <c r="G36" s="182"/>
    </row>
    <row r="37" spans="2:7" x14ac:dyDescent="0.25">
      <c r="B37" s="182"/>
      <c r="C37" s="182"/>
      <c r="D37" s="182"/>
      <c r="E37" s="182"/>
      <c r="F37" s="182"/>
      <c r="G37" s="182"/>
    </row>
    <row r="38" spans="2:7" x14ac:dyDescent="0.25">
      <c r="B38" s="182"/>
      <c r="C38" s="182"/>
      <c r="D38" s="182"/>
      <c r="E38" s="182"/>
      <c r="F38" s="182"/>
      <c r="G38" s="182"/>
    </row>
    <row r="39" spans="2:7" x14ac:dyDescent="0.25">
      <c r="B39" s="182"/>
      <c r="C39" s="182"/>
      <c r="D39" s="182"/>
      <c r="E39" s="182"/>
      <c r="F39" s="182"/>
      <c r="G39" s="182"/>
    </row>
    <row r="40" spans="2:7" x14ac:dyDescent="0.25">
      <c r="B40" s="182"/>
      <c r="C40" s="182"/>
      <c r="D40" s="182"/>
      <c r="E40" s="182"/>
      <c r="F40" s="182"/>
      <c r="G40" s="182"/>
    </row>
    <row r="41" spans="2:7" x14ac:dyDescent="0.25">
      <c r="B41" s="182"/>
      <c r="C41" s="182"/>
      <c r="D41" s="182"/>
      <c r="E41" s="182"/>
      <c r="F41" s="182"/>
      <c r="G41" s="182"/>
    </row>
    <row r="42" spans="2:7" x14ac:dyDescent="0.25">
      <c r="B42" s="182"/>
      <c r="C42" s="182"/>
      <c r="D42" s="182"/>
      <c r="E42" s="182"/>
      <c r="F42" s="182"/>
      <c r="G42" s="182"/>
    </row>
    <row r="43" spans="2:7" x14ac:dyDescent="0.25">
      <c r="B43" s="182"/>
      <c r="C43" s="182"/>
      <c r="D43" s="182"/>
      <c r="E43" s="182"/>
      <c r="F43" s="182"/>
      <c r="G43" s="182"/>
    </row>
    <row r="44" spans="2:7" x14ac:dyDescent="0.25">
      <c r="B44" s="182"/>
      <c r="C44" s="182"/>
      <c r="D44" s="182"/>
      <c r="E44" s="182"/>
      <c r="F44" s="182"/>
      <c r="G44" s="182"/>
    </row>
    <row r="45" spans="2:7" x14ac:dyDescent="0.25">
      <c r="B45" s="182"/>
      <c r="C45" s="182"/>
      <c r="D45" s="182"/>
      <c r="E45" s="182"/>
      <c r="F45" s="182"/>
      <c r="G45" s="182"/>
    </row>
    <row r="46" spans="2:7" x14ac:dyDescent="0.25">
      <c r="B46" s="182"/>
      <c r="C46" s="182"/>
      <c r="D46" s="182"/>
      <c r="E46" s="182"/>
      <c r="F46" s="182"/>
      <c r="G46" s="182"/>
    </row>
    <row r="47" spans="2:7" x14ac:dyDescent="0.25">
      <c r="B47" s="182"/>
      <c r="C47" s="182"/>
      <c r="D47" s="182"/>
      <c r="E47" s="182"/>
      <c r="F47" s="182"/>
      <c r="G47" s="182"/>
    </row>
    <row r="48" spans="2:7" x14ac:dyDescent="0.25">
      <c r="B48" s="182"/>
      <c r="C48" s="182"/>
      <c r="D48" s="182"/>
      <c r="E48" s="182"/>
      <c r="F48" s="182"/>
      <c r="G48" s="182"/>
    </row>
    <row r="49" spans="2:7" x14ac:dyDescent="0.25">
      <c r="B49" s="182"/>
      <c r="C49" s="182"/>
      <c r="D49" s="182"/>
      <c r="E49" s="182"/>
      <c r="F49" s="182"/>
      <c r="G49" s="182"/>
    </row>
    <row r="50" spans="2:7" x14ac:dyDescent="0.25">
      <c r="B50" s="182"/>
      <c r="C50" s="182"/>
      <c r="D50" s="182"/>
      <c r="E50" s="182"/>
      <c r="F50" s="182"/>
      <c r="G50" s="182"/>
    </row>
    <row r="51" spans="2:7" x14ac:dyDescent="0.25">
      <c r="B51" s="182"/>
      <c r="C51" s="182"/>
      <c r="D51" s="182"/>
      <c r="E51" s="182"/>
      <c r="F51" s="182"/>
      <c r="G51" s="182"/>
    </row>
    <row r="52" spans="2:7" x14ac:dyDescent="0.25">
      <c r="B52" s="182"/>
      <c r="C52" s="182"/>
      <c r="D52" s="182"/>
      <c r="E52" s="182"/>
      <c r="F52" s="182"/>
      <c r="G52" s="182"/>
    </row>
    <row r="53" spans="2:7" x14ac:dyDescent="0.25">
      <c r="B53" s="182"/>
      <c r="C53" s="182"/>
      <c r="D53" s="182"/>
      <c r="E53" s="182"/>
      <c r="F53" s="182"/>
      <c r="G53" s="182"/>
    </row>
    <row r="54" spans="2:7" x14ac:dyDescent="0.25">
      <c r="B54" s="182"/>
      <c r="C54" s="182"/>
      <c r="D54" s="182"/>
      <c r="E54" s="182"/>
      <c r="F54" s="182"/>
      <c r="G54" s="182"/>
    </row>
    <row r="55" spans="2:7" x14ac:dyDescent="0.25">
      <c r="B55" s="182"/>
      <c r="C55" s="182"/>
      <c r="D55" s="182"/>
      <c r="E55" s="182"/>
      <c r="F55" s="182"/>
      <c r="G55" s="182"/>
    </row>
    <row r="56" spans="2:7" x14ac:dyDescent="0.25">
      <c r="B56" s="182"/>
      <c r="C56" s="182"/>
      <c r="D56" s="182"/>
      <c r="E56" s="182"/>
      <c r="F56" s="182"/>
      <c r="G56" s="182"/>
    </row>
    <row r="57" spans="2:7" x14ac:dyDescent="0.25">
      <c r="B57" s="182"/>
      <c r="C57" s="182"/>
      <c r="D57" s="182"/>
      <c r="E57" s="182"/>
      <c r="F57" s="182"/>
      <c r="G57" s="182"/>
    </row>
    <row r="58" spans="2:7" x14ac:dyDescent="0.25">
      <c r="B58" s="182"/>
      <c r="C58" s="182"/>
      <c r="D58" s="182"/>
      <c r="E58" s="182"/>
      <c r="F58" s="182"/>
      <c r="G58" s="182"/>
    </row>
    <row r="59" spans="2:7" x14ac:dyDescent="0.25">
      <c r="B59" s="182"/>
      <c r="C59" s="182"/>
      <c r="D59" s="182"/>
      <c r="E59" s="182"/>
      <c r="F59" s="182"/>
      <c r="G59" s="182"/>
    </row>
    <row r="60" spans="2:7" x14ac:dyDescent="0.25">
      <c r="B60" s="182"/>
      <c r="C60" s="182"/>
      <c r="D60" s="182"/>
      <c r="E60" s="182"/>
      <c r="F60" s="182"/>
      <c r="G60" s="182"/>
    </row>
    <row r="61" spans="2:7" x14ac:dyDescent="0.25">
      <c r="B61" s="182"/>
      <c r="C61" s="182"/>
      <c r="D61" s="182"/>
      <c r="E61" s="182"/>
      <c r="F61" s="182"/>
      <c r="G61" s="182"/>
    </row>
    <row r="62" spans="2:7" x14ac:dyDescent="0.25">
      <c r="B62" s="182"/>
      <c r="C62" s="182"/>
      <c r="D62" s="182"/>
      <c r="E62" s="182"/>
      <c r="F62" s="182"/>
      <c r="G62" s="182"/>
    </row>
    <row r="63" spans="2:7" x14ac:dyDescent="0.25">
      <c r="B63" s="182"/>
      <c r="C63" s="182"/>
      <c r="D63" s="182"/>
      <c r="E63" s="182"/>
      <c r="F63" s="182"/>
      <c r="G63" s="182"/>
    </row>
    <row r="64" spans="2:7" x14ac:dyDescent="0.25">
      <c r="B64" s="182"/>
      <c r="C64" s="182"/>
      <c r="D64" s="182"/>
      <c r="E64" s="182"/>
      <c r="F64" s="182"/>
      <c r="G64" s="182"/>
    </row>
    <row r="65" spans="2:7" x14ac:dyDescent="0.25">
      <c r="B65" s="182"/>
      <c r="C65" s="182"/>
      <c r="D65" s="182"/>
      <c r="E65" s="182"/>
      <c r="F65" s="182"/>
      <c r="G65" s="182"/>
    </row>
    <row r="66" spans="2:7" x14ac:dyDescent="0.25">
      <c r="B66" s="182"/>
      <c r="C66" s="182"/>
      <c r="D66" s="182"/>
      <c r="E66" s="182"/>
      <c r="F66" s="182"/>
      <c r="G66" s="182"/>
    </row>
    <row r="67" spans="2:7" x14ac:dyDescent="0.25">
      <c r="B67" s="182"/>
      <c r="C67" s="182"/>
      <c r="D67" s="182"/>
      <c r="E67" s="182"/>
      <c r="F67" s="182"/>
      <c r="G67" s="182"/>
    </row>
    <row r="68" spans="2:7" x14ac:dyDescent="0.25">
      <c r="B68" s="182"/>
      <c r="C68" s="182"/>
      <c r="D68" s="182"/>
      <c r="E68" s="182"/>
      <c r="F68" s="182"/>
      <c r="G68" s="182"/>
    </row>
    <row r="69" spans="2:7" x14ac:dyDescent="0.25">
      <c r="B69" s="182"/>
      <c r="C69" s="182"/>
      <c r="D69" s="182"/>
      <c r="E69" s="182"/>
      <c r="F69" s="182"/>
      <c r="G69" s="182"/>
    </row>
    <row r="70" spans="2:7" x14ac:dyDescent="0.25">
      <c r="B70" s="182"/>
      <c r="C70" s="182"/>
      <c r="D70" s="182"/>
      <c r="E70" s="182"/>
      <c r="F70" s="182"/>
      <c r="G70" s="182"/>
    </row>
    <row r="71" spans="2:7" x14ac:dyDescent="0.25">
      <c r="B71" s="182"/>
      <c r="C71" s="182"/>
      <c r="D71" s="182"/>
      <c r="E71" s="182"/>
      <c r="F71" s="182"/>
      <c r="G71" s="182"/>
    </row>
    <row r="72" spans="2:7" x14ac:dyDescent="0.25">
      <c r="B72" s="182"/>
      <c r="C72" s="182"/>
      <c r="D72" s="182"/>
      <c r="E72" s="182"/>
      <c r="F72" s="182"/>
      <c r="G72" s="182"/>
    </row>
    <row r="73" spans="2:7" x14ac:dyDescent="0.25">
      <c r="B73" s="182"/>
      <c r="C73" s="182"/>
      <c r="D73" s="182"/>
      <c r="E73" s="182"/>
      <c r="F73" s="182"/>
      <c r="G73" s="182"/>
    </row>
    <row r="74" spans="2:7" x14ac:dyDescent="0.25">
      <c r="B74" s="182"/>
      <c r="C74" s="182"/>
      <c r="D74" s="182"/>
      <c r="E74" s="182"/>
      <c r="F74" s="182"/>
      <c r="G74" s="182"/>
    </row>
    <row r="75" spans="2:7" x14ac:dyDescent="0.25">
      <c r="B75" s="182"/>
      <c r="C75" s="182"/>
      <c r="D75" s="182"/>
      <c r="E75" s="182"/>
      <c r="F75" s="182"/>
      <c r="G75" s="182"/>
    </row>
    <row r="76" spans="2:7" x14ac:dyDescent="0.25">
      <c r="B76" s="182"/>
      <c r="C76" s="182"/>
      <c r="D76" s="182"/>
      <c r="E76" s="182"/>
      <c r="F76" s="182"/>
      <c r="G76" s="182"/>
    </row>
    <row r="77" spans="2:7" x14ac:dyDescent="0.25">
      <c r="B77" s="182"/>
      <c r="C77" s="182"/>
      <c r="D77" s="182"/>
      <c r="E77" s="182"/>
      <c r="F77" s="182"/>
      <c r="G77" s="182"/>
    </row>
    <row r="78" spans="2:7" x14ac:dyDescent="0.25">
      <c r="B78" s="182"/>
      <c r="C78" s="182"/>
      <c r="D78" s="182"/>
      <c r="E78" s="182"/>
      <c r="F78" s="182"/>
      <c r="G78" s="182"/>
    </row>
    <row r="79" spans="2:7" x14ac:dyDescent="0.25">
      <c r="B79" s="182"/>
      <c r="C79" s="182"/>
      <c r="D79" s="182"/>
      <c r="E79" s="182"/>
      <c r="F79" s="182"/>
      <c r="G79" s="182"/>
    </row>
    <row r="80" spans="2:7" x14ac:dyDescent="0.25">
      <c r="B80" s="182"/>
      <c r="C80" s="182"/>
      <c r="D80" s="182"/>
      <c r="E80" s="182"/>
      <c r="F80" s="182"/>
      <c r="G80" s="182"/>
    </row>
    <row r="81" spans="2:7" x14ac:dyDescent="0.25">
      <c r="B81" s="182"/>
      <c r="C81" s="182"/>
      <c r="D81" s="182"/>
      <c r="E81" s="182"/>
      <c r="F81" s="182"/>
      <c r="G81" s="182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160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6" t="s">
        <v>1</v>
      </c>
      <c r="C2" s="197"/>
      <c r="D2" s="197"/>
      <c r="E2" s="197"/>
      <c r="F2" s="197"/>
      <c r="G2" s="197"/>
      <c r="H2" s="197"/>
      <c r="I2" s="197"/>
      <c r="J2" s="198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9" t="s">
        <v>21</v>
      </c>
      <c r="C6" s="200"/>
      <c r="D6" s="200"/>
      <c r="E6" s="200"/>
      <c r="F6" s="200"/>
      <c r="G6" s="200"/>
      <c r="H6" s="200"/>
      <c r="I6" s="200"/>
      <c r="J6" s="201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2" t="s">
        <v>22</v>
      </c>
      <c r="C8" s="203"/>
      <c r="D8" s="203"/>
      <c r="E8" s="203"/>
      <c r="F8" s="203"/>
      <c r="G8" s="203"/>
      <c r="H8" s="203"/>
      <c r="I8" s="203"/>
      <c r="J8" s="204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2" t="s">
        <v>23</v>
      </c>
      <c r="C10" s="203"/>
      <c r="D10" s="203"/>
      <c r="E10" s="203"/>
      <c r="F10" s="203"/>
      <c r="G10" s="203"/>
      <c r="H10" s="203"/>
      <c r="I10" s="203"/>
      <c r="J10" s="204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'Kryci_list 14414'!D16</f>
        <v>0</v>
      </c>
      <c r="E16" s="89">
        <f>'Kryci_list 14414'!E16</f>
        <v>0</v>
      </c>
      <c r="F16" s="98">
        <f>'Kryci_list 14414'!F16</f>
        <v>0</v>
      </c>
      <c r="G16" s="52">
        <v>6</v>
      </c>
      <c r="H16" s="107" t="s">
        <v>33</v>
      </c>
      <c r="I16" s="121"/>
      <c r="J16" s="118">
        <f>Rekapitulácia!F8</f>
        <v>0</v>
      </c>
    </row>
    <row r="17" spans="1:10" ht="18" customHeight="1" x14ac:dyDescent="0.25">
      <c r="A17" s="11"/>
      <c r="B17" s="59">
        <v>2</v>
      </c>
      <c r="C17" s="63" t="s">
        <v>28</v>
      </c>
      <c r="D17" s="70">
        <f>'Kryci_list 14414'!D17</f>
        <v>0</v>
      </c>
      <c r="E17" s="68">
        <f>'Kryci_list 14414'!E17</f>
        <v>0</v>
      </c>
      <c r="F17" s="73">
        <f>'Kryci_list 14414'!F17</f>
        <v>0</v>
      </c>
      <c r="G17" s="53">
        <v>7</v>
      </c>
      <c r="H17" s="108" t="s">
        <v>34</v>
      </c>
      <c r="I17" s="121"/>
      <c r="J17" s="119">
        <f>Rekapitulácia!E8</f>
        <v>0</v>
      </c>
    </row>
    <row r="18" spans="1:10" ht="18" customHeight="1" x14ac:dyDescent="0.25">
      <c r="A18" s="11"/>
      <c r="B18" s="60">
        <v>3</v>
      </c>
      <c r="C18" s="64" t="s">
        <v>29</v>
      </c>
      <c r="D18" s="71">
        <f>'Kryci_list 14414'!D18</f>
        <v>0</v>
      </c>
      <c r="E18" s="69">
        <f>'Kryci_list 14414'!E18</f>
        <v>0</v>
      </c>
      <c r="F18" s="74">
        <f>'Kryci_list 14414'!F18</f>
        <v>0</v>
      </c>
      <c r="G18" s="53">
        <v>8</v>
      </c>
      <c r="H18" s="108" t="s">
        <v>35</v>
      </c>
      <c r="I18" s="121"/>
      <c r="J18" s="119">
        <f>Rekapitulácia!D8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44</v>
      </c>
      <c r="D22" s="79"/>
      <c r="E22" s="82"/>
      <c r="F22" s="73">
        <f>'Kryci_list 14414'!F22</f>
        <v>0</v>
      </c>
      <c r="G22" s="52">
        <v>16</v>
      </c>
      <c r="H22" s="107" t="s">
        <v>50</v>
      </c>
      <c r="I22" s="121"/>
      <c r="J22" s="118">
        <f>'Kryci_list 14414'!J22</f>
        <v>0</v>
      </c>
    </row>
    <row r="23" spans="1:10" ht="18" customHeight="1" x14ac:dyDescent="0.25">
      <c r="A23" s="11"/>
      <c r="B23" s="53">
        <v>12</v>
      </c>
      <c r="C23" s="56" t="s">
        <v>45</v>
      </c>
      <c r="D23" s="58"/>
      <c r="E23" s="82"/>
      <c r="F23" s="74">
        <f>'Kryci_list 14414'!F23</f>
        <v>0</v>
      </c>
      <c r="G23" s="53">
        <v>17</v>
      </c>
      <c r="H23" s="108" t="s">
        <v>51</v>
      </c>
      <c r="I23" s="121"/>
      <c r="J23" s="119">
        <f>'Kryci_list 14414'!J23</f>
        <v>0</v>
      </c>
    </row>
    <row r="24" spans="1:10" ht="18" customHeight="1" x14ac:dyDescent="0.25">
      <c r="A24" s="11"/>
      <c r="B24" s="53">
        <v>13</v>
      </c>
      <c r="C24" s="56" t="s">
        <v>46</v>
      </c>
      <c r="D24" s="58"/>
      <c r="E24" s="82"/>
      <c r="F24" s="74">
        <f>'Kryci_list 14414'!F24</f>
        <v>0</v>
      </c>
      <c r="G24" s="53">
        <v>18</v>
      </c>
      <c r="H24" s="108" t="s">
        <v>52</v>
      </c>
      <c r="I24" s="121"/>
      <c r="J24" s="119">
        <f>'Kryci_list 14414'!J24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41</v>
      </c>
      <c r="I31" s="27"/>
      <c r="J31" s="193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89" t="s">
        <v>42</v>
      </c>
      <c r="H32" s="190"/>
      <c r="I32" s="191"/>
      <c r="J32" s="192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15"/>
      <c r="G33" s="14"/>
      <c r="H33" s="133" t="s">
        <v>57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5" t="s">
        <v>1</v>
      </c>
      <c r="C2" s="206"/>
      <c r="D2" s="206"/>
      <c r="E2" s="206"/>
      <c r="F2" s="206"/>
      <c r="G2" s="206"/>
      <c r="H2" s="206"/>
      <c r="I2" s="206"/>
      <c r="J2" s="207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9" t="s">
        <v>21</v>
      </c>
      <c r="C6" s="200"/>
      <c r="D6" s="200"/>
      <c r="E6" s="200"/>
      <c r="F6" s="200"/>
      <c r="G6" s="200"/>
      <c r="H6" s="200"/>
      <c r="I6" s="200"/>
      <c r="J6" s="201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2" t="s">
        <v>22</v>
      </c>
      <c r="C8" s="203"/>
      <c r="D8" s="203"/>
      <c r="E8" s="203"/>
      <c r="F8" s="203"/>
      <c r="G8" s="203"/>
      <c r="H8" s="203"/>
      <c r="I8" s="203"/>
      <c r="J8" s="204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2" t="s">
        <v>23</v>
      </c>
      <c r="C10" s="203"/>
      <c r="D10" s="203"/>
      <c r="E10" s="203"/>
      <c r="F10" s="203"/>
      <c r="G10" s="203"/>
      <c r="H10" s="203"/>
      <c r="I10" s="203"/>
      <c r="J10" s="204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'Rekap 14414'!B16</f>
        <v>0</v>
      </c>
      <c r="E16" s="89">
        <f>'Rekap 14414'!C16</f>
        <v>0</v>
      </c>
      <c r="F16" s="98">
        <f>'Rekap 14414'!D16</f>
        <v>0</v>
      </c>
      <c r="G16" s="52">
        <v>6</v>
      </c>
      <c r="H16" s="107" t="s">
        <v>33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28</v>
      </c>
      <c r="D17" s="70">
        <f>'Rekap 14414'!B20</f>
        <v>0</v>
      </c>
      <c r="E17" s="68">
        <f>'Rekap 14414'!C20</f>
        <v>0</v>
      </c>
      <c r="F17" s="73">
        <f>'Rekap 14414'!D20</f>
        <v>0</v>
      </c>
      <c r="G17" s="53">
        <v>7</v>
      </c>
      <c r="H17" s="108" t="s">
        <v>34</v>
      </c>
      <c r="I17" s="121"/>
      <c r="J17" s="119">
        <f>'SO 14414'!Z62</f>
        <v>0</v>
      </c>
    </row>
    <row r="18" spans="1:26" ht="18" customHeight="1" x14ac:dyDescent="0.25">
      <c r="A18" s="11"/>
      <c r="B18" s="60">
        <v>3</v>
      </c>
      <c r="C18" s="64" t="s">
        <v>29</v>
      </c>
      <c r="D18" s="71"/>
      <c r="E18" s="69"/>
      <c r="F18" s="74"/>
      <c r="G18" s="53">
        <v>8</v>
      </c>
      <c r="H18" s="108" t="s">
        <v>35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44</v>
      </c>
      <c r="D22" s="79"/>
      <c r="E22" s="81" t="s">
        <v>47</v>
      </c>
      <c r="F22" s="73">
        <f>((F16*U22*0)+(F17*V22*0)+(F18*W22*0))/100</f>
        <v>0</v>
      </c>
      <c r="G22" s="52">
        <v>16</v>
      </c>
      <c r="H22" s="107" t="s">
        <v>50</v>
      </c>
      <c r="I22" s="122" t="s">
        <v>47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45</v>
      </c>
      <c r="D23" s="58"/>
      <c r="E23" s="81" t="s">
        <v>48</v>
      </c>
      <c r="F23" s="74">
        <f>((F16*U23*0)+(F17*V23*0)+(F18*W23*0))/100</f>
        <v>0</v>
      </c>
      <c r="G23" s="53">
        <v>17</v>
      </c>
      <c r="H23" s="108" t="s">
        <v>51</v>
      </c>
      <c r="I23" s="122" t="s">
        <v>47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46</v>
      </c>
      <c r="D24" s="58"/>
      <c r="E24" s="81" t="s">
        <v>47</v>
      </c>
      <c r="F24" s="74">
        <f>((F16*U24*0)+(F17*V24*0)+(F18*W24*0))/100</f>
        <v>0</v>
      </c>
      <c r="G24" s="53">
        <v>18</v>
      </c>
      <c r="H24" s="108" t="s">
        <v>52</v>
      </c>
      <c r="I24" s="122" t="s">
        <v>48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J28-SUM('SO 14414'!K9:'SO 14414'!K61)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SUM('SO 14414'!K9:'SO 14414'!K61)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41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42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95"/>
      <c r="G33" s="103">
        <v>26</v>
      </c>
      <c r="H33" s="134" t="s">
        <v>57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8" t="s">
        <v>21</v>
      </c>
      <c r="B1" s="209"/>
      <c r="C1" s="209"/>
      <c r="D1" s="210"/>
      <c r="E1" s="138" t="s">
        <v>18</v>
      </c>
      <c r="F1" s="137"/>
      <c r="W1">
        <v>30.126000000000001</v>
      </c>
    </row>
    <row r="2" spans="1:26" ht="20.100000000000001" customHeight="1" x14ac:dyDescent="0.25">
      <c r="A2" s="208" t="s">
        <v>22</v>
      </c>
      <c r="B2" s="209"/>
      <c r="C2" s="209"/>
      <c r="D2" s="210"/>
      <c r="E2" s="138" t="s">
        <v>16</v>
      </c>
      <c r="F2" s="137"/>
    </row>
    <row r="3" spans="1:26" ht="20.100000000000001" customHeight="1" x14ac:dyDescent="0.25">
      <c r="A3" s="208" t="s">
        <v>23</v>
      </c>
      <c r="B3" s="209"/>
      <c r="C3" s="209"/>
      <c r="D3" s="210"/>
      <c r="E3" s="138" t="s">
        <v>62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63</v>
      </c>
      <c r="B8" s="136"/>
      <c r="C8" s="136"/>
      <c r="D8" s="136"/>
      <c r="E8" s="136"/>
      <c r="F8" s="136"/>
    </row>
    <row r="9" spans="1:26" x14ac:dyDescent="0.25">
      <c r="A9" s="141" t="s">
        <v>59</v>
      </c>
      <c r="B9" s="141" t="s">
        <v>53</v>
      </c>
      <c r="C9" s="141" t="s">
        <v>54</v>
      </c>
      <c r="D9" s="141" t="s">
        <v>30</v>
      </c>
      <c r="E9" s="141" t="s">
        <v>60</v>
      </c>
      <c r="F9" s="141" t="s">
        <v>61</v>
      </c>
    </row>
    <row r="10" spans="1:26" x14ac:dyDescent="0.25">
      <c r="A10" s="148" t="s">
        <v>64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65</v>
      </c>
      <c r="B11" s="151">
        <f>'SO 14414'!L25</f>
        <v>0</v>
      </c>
      <c r="C11" s="151">
        <f>'SO 14414'!M25</f>
        <v>0</v>
      </c>
      <c r="D11" s="151">
        <f>'SO 14414'!I25</f>
        <v>0</v>
      </c>
      <c r="E11" s="152">
        <f>'SO 14414'!P25</f>
        <v>1</v>
      </c>
      <c r="F11" s="152">
        <f>'SO 14414'!S25</f>
        <v>376.33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66</v>
      </c>
      <c r="B12" s="151">
        <f>'SO 14414'!L32</f>
        <v>0</v>
      </c>
      <c r="C12" s="151">
        <f>'SO 14414'!M32</f>
        <v>0</v>
      </c>
      <c r="D12" s="151">
        <f>'SO 14414'!I32</f>
        <v>0</v>
      </c>
      <c r="E12" s="152">
        <f>'SO 14414'!P32</f>
        <v>4.2699999999999996</v>
      </c>
      <c r="F12" s="152">
        <f>'SO 14414'!S32</f>
        <v>91.7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67</v>
      </c>
      <c r="B13" s="151">
        <f>'SO 14414'!L37</f>
        <v>0</v>
      </c>
      <c r="C13" s="151">
        <f>'SO 14414'!M37</f>
        <v>0</v>
      </c>
      <c r="D13" s="151">
        <f>'SO 14414'!I37</f>
        <v>0</v>
      </c>
      <c r="E13" s="152">
        <f>'SO 14414'!P37</f>
        <v>0</v>
      </c>
      <c r="F13" s="152">
        <f>'SO 14414'!S37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68</v>
      </c>
      <c r="B14" s="151">
        <f>'SO 14414'!L46</f>
        <v>0</v>
      </c>
      <c r="C14" s="151">
        <f>'SO 14414'!M46</f>
        <v>0</v>
      </c>
      <c r="D14" s="151">
        <f>'SO 14414'!I46</f>
        <v>0</v>
      </c>
      <c r="E14" s="152">
        <f>'SO 14414'!P46</f>
        <v>3.43</v>
      </c>
      <c r="F14" s="152">
        <f>'SO 14414'!S46</f>
        <v>18.489999999999998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69</v>
      </c>
      <c r="B15" s="151">
        <f>'SO 14414'!L50</f>
        <v>0</v>
      </c>
      <c r="C15" s="151">
        <f>'SO 14414'!M50</f>
        <v>0</v>
      </c>
      <c r="D15" s="151">
        <f>'SO 14414'!I50</f>
        <v>0</v>
      </c>
      <c r="E15" s="152">
        <f>'SO 14414'!P50</f>
        <v>0</v>
      </c>
      <c r="F15" s="152">
        <f>'SO 14414'!S50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2" t="s">
        <v>64</v>
      </c>
      <c r="B16" s="153">
        <f>'SO 14414'!L52</f>
        <v>0</v>
      </c>
      <c r="C16" s="153">
        <f>'SO 14414'!M52</f>
        <v>0</v>
      </c>
      <c r="D16" s="153">
        <f>'SO 14414'!I52</f>
        <v>0</v>
      </c>
      <c r="E16" s="154">
        <f>'SO 14414'!P52</f>
        <v>8.6999999999999993</v>
      </c>
      <c r="F16" s="154">
        <f>'SO 14414'!S52</f>
        <v>486.52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"/>
      <c r="B17" s="143"/>
      <c r="C17" s="143"/>
      <c r="D17" s="143"/>
      <c r="E17" s="142"/>
      <c r="F17" s="142"/>
    </row>
    <row r="18" spans="1:26" x14ac:dyDescent="0.25">
      <c r="A18" s="2" t="s">
        <v>70</v>
      </c>
      <c r="B18" s="153"/>
      <c r="C18" s="151"/>
      <c r="D18" s="151"/>
      <c r="E18" s="152"/>
      <c r="F18" s="152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71</v>
      </c>
      <c r="B19" s="151">
        <f>'SO 14414'!L59</f>
        <v>0</v>
      </c>
      <c r="C19" s="151">
        <f>'SO 14414'!M59</f>
        <v>0</v>
      </c>
      <c r="D19" s="151">
        <f>'SO 14414'!I59</f>
        <v>0</v>
      </c>
      <c r="E19" s="152">
        <f>'SO 14414'!P59</f>
        <v>0</v>
      </c>
      <c r="F19" s="152">
        <f>'SO 14414'!S59</f>
        <v>4.0999999999999996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2" t="s">
        <v>70</v>
      </c>
      <c r="B20" s="153">
        <f>'SO 14414'!L61</f>
        <v>0</v>
      </c>
      <c r="C20" s="153">
        <f>'SO 14414'!M61</f>
        <v>0</v>
      </c>
      <c r="D20" s="153">
        <f>'SO 14414'!I61</f>
        <v>0</v>
      </c>
      <c r="E20" s="154">
        <f>'SO 14414'!S61</f>
        <v>4.0999999999999996</v>
      </c>
      <c r="F20" s="154">
        <f>'SO 14414'!V61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2" t="s">
        <v>72</v>
      </c>
      <c r="B22" s="153">
        <f>'SO 14414'!L62</f>
        <v>0</v>
      </c>
      <c r="C22" s="153">
        <f>'SO 14414'!M62</f>
        <v>0</v>
      </c>
      <c r="D22" s="153">
        <f>'SO 14414'!I62</f>
        <v>0</v>
      </c>
      <c r="E22" s="154">
        <f>'SO 14414'!S62</f>
        <v>490.62</v>
      </c>
      <c r="F22" s="154">
        <f>'SO 14414'!V62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workbookViewId="0">
      <pane ySplit="8" topLeftCell="A54" activePane="bottomLeft" state="frozen"/>
      <selection pane="bottomLeft" activeCell="G58" sqref="G11:G58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1" t="s">
        <v>21</v>
      </c>
      <c r="C1" s="212"/>
      <c r="D1" s="212"/>
      <c r="E1" s="212"/>
      <c r="F1" s="212"/>
      <c r="G1" s="212"/>
      <c r="H1" s="213"/>
      <c r="I1" s="160" t="s">
        <v>18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1" t="s">
        <v>22</v>
      </c>
      <c r="C2" s="212"/>
      <c r="D2" s="212"/>
      <c r="E2" s="212"/>
      <c r="F2" s="212"/>
      <c r="G2" s="212"/>
      <c r="H2" s="213"/>
      <c r="I2" s="160" t="s">
        <v>16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1" t="s">
        <v>23</v>
      </c>
      <c r="C3" s="212"/>
      <c r="D3" s="212"/>
      <c r="E3" s="212"/>
      <c r="F3" s="212"/>
      <c r="G3" s="212"/>
      <c r="H3" s="213"/>
      <c r="I3" s="160" t="s">
        <v>62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84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73</v>
      </c>
      <c r="B8" s="162" t="s">
        <v>74</v>
      </c>
      <c r="C8" s="162" t="s">
        <v>75</v>
      </c>
      <c r="D8" s="162" t="s">
        <v>76</v>
      </c>
      <c r="E8" s="162" t="s">
        <v>77</v>
      </c>
      <c r="F8" s="162" t="s">
        <v>78</v>
      </c>
      <c r="G8" s="162" t="s">
        <v>79</v>
      </c>
      <c r="H8" s="162" t="s">
        <v>54</v>
      </c>
      <c r="I8" s="162" t="s">
        <v>80</v>
      </c>
      <c r="J8" s="162"/>
      <c r="K8" s="162"/>
      <c r="L8" s="162"/>
      <c r="M8" s="162"/>
      <c r="N8" s="162"/>
      <c r="O8" s="162"/>
      <c r="P8" s="162" t="s">
        <v>81</v>
      </c>
      <c r="Q8" s="156"/>
      <c r="R8" s="156"/>
      <c r="S8" s="162" t="s">
        <v>82</v>
      </c>
      <c r="T8" s="158"/>
      <c r="U8" s="158"/>
      <c r="V8" s="164" t="s">
        <v>83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64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65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85</v>
      </c>
      <c r="C11" s="173" t="s">
        <v>86</v>
      </c>
      <c r="D11" s="169" t="s">
        <v>87</v>
      </c>
      <c r="E11" s="169" t="s">
        <v>88</v>
      </c>
      <c r="F11" s="170">
        <v>135</v>
      </c>
      <c r="G11" s="171"/>
      <c r="H11" s="171"/>
      <c r="I11" s="171">
        <f t="shared" ref="I11:I24" si="0">ROUND(F11*(G11+H11),2)</f>
        <v>0</v>
      </c>
      <c r="J11" s="169">
        <f t="shared" ref="J11:J24" si="1">ROUND(F11*(N11),2)</f>
        <v>422.55</v>
      </c>
      <c r="K11" s="1">
        <f t="shared" ref="K11:K24" si="2">ROUND(F11*(O11),2)</f>
        <v>0</v>
      </c>
      <c r="L11" s="1">
        <f t="shared" ref="L11:L23" si="3">ROUND(F11*(G11),2)</f>
        <v>0</v>
      </c>
      <c r="M11" s="1"/>
      <c r="N11" s="1">
        <v>3.13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85</v>
      </c>
      <c r="C12" s="173" t="s">
        <v>89</v>
      </c>
      <c r="D12" s="169" t="s">
        <v>90</v>
      </c>
      <c r="E12" s="169" t="s">
        <v>88</v>
      </c>
      <c r="F12" s="170">
        <v>135</v>
      </c>
      <c r="G12" s="171"/>
      <c r="H12" s="171"/>
      <c r="I12" s="171">
        <f t="shared" si="0"/>
        <v>0</v>
      </c>
      <c r="J12" s="169">
        <f t="shared" si="1"/>
        <v>118.8</v>
      </c>
      <c r="K12" s="1">
        <f t="shared" si="2"/>
        <v>0</v>
      </c>
      <c r="L12" s="1">
        <f t="shared" si="3"/>
        <v>0</v>
      </c>
      <c r="M12" s="1"/>
      <c r="N12" s="1">
        <v>0.88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85</v>
      </c>
      <c r="C13" s="173" t="s">
        <v>91</v>
      </c>
      <c r="D13" s="169" t="s">
        <v>92</v>
      </c>
      <c r="E13" s="169" t="s">
        <v>88</v>
      </c>
      <c r="F13" s="170">
        <v>2</v>
      </c>
      <c r="G13" s="171"/>
      <c r="H13" s="171"/>
      <c r="I13" s="171">
        <f t="shared" si="0"/>
        <v>0</v>
      </c>
      <c r="J13" s="169">
        <f t="shared" si="1"/>
        <v>48.14</v>
      </c>
      <c r="K13" s="1">
        <f t="shared" si="2"/>
        <v>0</v>
      </c>
      <c r="L13" s="1">
        <f t="shared" si="3"/>
        <v>0</v>
      </c>
      <c r="M13" s="1"/>
      <c r="N13" s="1">
        <v>24.07</v>
      </c>
      <c r="O13" s="1"/>
      <c r="P13" s="161"/>
      <c r="Q13" s="174"/>
      <c r="R13" s="174"/>
      <c r="S13" s="150"/>
      <c r="V13" s="175"/>
      <c r="Z13">
        <v>0</v>
      </c>
    </row>
    <row r="14" spans="1:26" ht="35.1" customHeight="1" x14ac:dyDescent="0.25">
      <c r="A14" s="172"/>
      <c r="B14" s="169" t="s">
        <v>85</v>
      </c>
      <c r="C14" s="173" t="s">
        <v>93</v>
      </c>
      <c r="D14" s="169" t="s">
        <v>94</v>
      </c>
      <c r="E14" s="169" t="s">
        <v>88</v>
      </c>
      <c r="F14" s="170">
        <v>2</v>
      </c>
      <c r="G14" s="171"/>
      <c r="H14" s="171"/>
      <c r="I14" s="171">
        <f t="shared" si="0"/>
        <v>0</v>
      </c>
      <c r="J14" s="169">
        <f t="shared" si="1"/>
        <v>13.64</v>
      </c>
      <c r="K14" s="1">
        <f t="shared" si="2"/>
        <v>0</v>
      </c>
      <c r="L14" s="1">
        <f t="shared" si="3"/>
        <v>0</v>
      </c>
      <c r="M14" s="1"/>
      <c r="N14" s="1">
        <v>6.82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85</v>
      </c>
      <c r="C15" s="173" t="s">
        <v>95</v>
      </c>
      <c r="D15" s="169" t="s">
        <v>96</v>
      </c>
      <c r="E15" s="169" t="s">
        <v>88</v>
      </c>
      <c r="F15" s="170">
        <v>105.65</v>
      </c>
      <c r="G15" s="171"/>
      <c r="H15" s="171"/>
      <c r="I15" s="171">
        <f t="shared" si="0"/>
        <v>0</v>
      </c>
      <c r="J15" s="169">
        <f t="shared" si="1"/>
        <v>889.57</v>
      </c>
      <c r="K15" s="1">
        <f t="shared" si="2"/>
        <v>0</v>
      </c>
      <c r="L15" s="1">
        <f t="shared" si="3"/>
        <v>0</v>
      </c>
      <c r="M15" s="1"/>
      <c r="N15" s="1">
        <v>8.42</v>
      </c>
      <c r="O15" s="1"/>
      <c r="P15" s="161"/>
      <c r="Q15" s="174"/>
      <c r="R15" s="174"/>
      <c r="S15" s="150"/>
      <c r="V15" s="175"/>
      <c r="Z15">
        <v>0</v>
      </c>
    </row>
    <row r="16" spans="1:26" ht="35.1" customHeight="1" x14ac:dyDescent="0.25">
      <c r="A16" s="172"/>
      <c r="B16" s="169" t="s">
        <v>85</v>
      </c>
      <c r="C16" s="173" t="s">
        <v>97</v>
      </c>
      <c r="D16" s="169" t="s">
        <v>98</v>
      </c>
      <c r="E16" s="169" t="s">
        <v>88</v>
      </c>
      <c r="F16" s="170">
        <v>105.65</v>
      </c>
      <c r="G16" s="171"/>
      <c r="H16" s="171"/>
      <c r="I16" s="171">
        <f t="shared" si="0"/>
        <v>0</v>
      </c>
      <c r="J16" s="169">
        <f t="shared" si="1"/>
        <v>87.69</v>
      </c>
      <c r="K16" s="1">
        <f t="shared" si="2"/>
        <v>0</v>
      </c>
      <c r="L16" s="1">
        <f t="shared" si="3"/>
        <v>0</v>
      </c>
      <c r="M16" s="1"/>
      <c r="N16" s="1">
        <v>0.83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85</v>
      </c>
      <c r="C17" s="173" t="s">
        <v>99</v>
      </c>
      <c r="D17" s="169" t="s">
        <v>100</v>
      </c>
      <c r="E17" s="169" t="s">
        <v>88</v>
      </c>
      <c r="F17" s="170">
        <v>16.14</v>
      </c>
      <c r="G17" s="171"/>
      <c r="H17" s="171"/>
      <c r="I17" s="171">
        <f t="shared" si="0"/>
        <v>0</v>
      </c>
      <c r="J17" s="169">
        <f t="shared" si="1"/>
        <v>594.27</v>
      </c>
      <c r="K17" s="1">
        <f t="shared" si="2"/>
        <v>0</v>
      </c>
      <c r="L17" s="1">
        <f t="shared" si="3"/>
        <v>0</v>
      </c>
      <c r="M17" s="1"/>
      <c r="N17" s="1">
        <v>36.82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85</v>
      </c>
      <c r="C18" s="173" t="s">
        <v>101</v>
      </c>
      <c r="D18" s="169" t="s">
        <v>102</v>
      </c>
      <c r="E18" s="169" t="s">
        <v>88</v>
      </c>
      <c r="F18" s="170">
        <v>16.14</v>
      </c>
      <c r="G18" s="171"/>
      <c r="H18" s="171"/>
      <c r="I18" s="171">
        <f t="shared" si="0"/>
        <v>0</v>
      </c>
      <c r="J18" s="169">
        <f t="shared" si="1"/>
        <v>80.86</v>
      </c>
      <c r="K18" s="1">
        <f t="shared" si="2"/>
        <v>0</v>
      </c>
      <c r="L18" s="1">
        <f t="shared" si="3"/>
        <v>0</v>
      </c>
      <c r="M18" s="1"/>
      <c r="N18" s="1">
        <v>5.01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/>
      <c r="B19" s="169" t="s">
        <v>85</v>
      </c>
      <c r="C19" s="173" t="s">
        <v>103</v>
      </c>
      <c r="D19" s="169" t="s">
        <v>104</v>
      </c>
      <c r="E19" s="169" t="s">
        <v>88</v>
      </c>
      <c r="F19" s="170">
        <v>258.79000000000002</v>
      </c>
      <c r="G19" s="171"/>
      <c r="H19" s="171"/>
      <c r="I19" s="171">
        <f t="shared" si="0"/>
        <v>0</v>
      </c>
      <c r="J19" s="169">
        <f t="shared" si="1"/>
        <v>401.12</v>
      </c>
      <c r="K19" s="1">
        <f t="shared" si="2"/>
        <v>0</v>
      </c>
      <c r="L19" s="1">
        <f t="shared" si="3"/>
        <v>0</v>
      </c>
      <c r="M19" s="1"/>
      <c r="N19" s="1">
        <v>1.55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/>
      <c r="B20" s="169" t="s">
        <v>85</v>
      </c>
      <c r="C20" s="173" t="s">
        <v>105</v>
      </c>
      <c r="D20" s="169" t="s">
        <v>106</v>
      </c>
      <c r="E20" s="169" t="s">
        <v>88</v>
      </c>
      <c r="F20" s="170">
        <v>470.41</v>
      </c>
      <c r="G20" s="171"/>
      <c r="H20" s="171"/>
      <c r="I20" s="171">
        <f t="shared" si="0"/>
        <v>0</v>
      </c>
      <c r="J20" s="169">
        <f t="shared" si="1"/>
        <v>1914.57</v>
      </c>
      <c r="K20" s="1">
        <f t="shared" si="2"/>
        <v>0</v>
      </c>
      <c r="L20" s="1">
        <f t="shared" si="3"/>
        <v>0</v>
      </c>
      <c r="M20" s="1"/>
      <c r="N20" s="1">
        <v>4.07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/>
      <c r="B21" s="169" t="s">
        <v>85</v>
      </c>
      <c r="C21" s="173" t="s">
        <v>107</v>
      </c>
      <c r="D21" s="169" t="s">
        <v>108</v>
      </c>
      <c r="E21" s="169" t="s">
        <v>88</v>
      </c>
      <c r="F21" s="170">
        <v>470.41</v>
      </c>
      <c r="G21" s="171"/>
      <c r="H21" s="171"/>
      <c r="I21" s="171">
        <f t="shared" si="0"/>
        <v>0</v>
      </c>
      <c r="J21" s="169">
        <f t="shared" si="1"/>
        <v>860.85</v>
      </c>
      <c r="K21" s="1">
        <f t="shared" si="2"/>
        <v>0</v>
      </c>
      <c r="L21" s="1">
        <f t="shared" si="3"/>
        <v>0</v>
      </c>
      <c r="M21" s="1"/>
      <c r="N21" s="1">
        <v>1.83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/>
      <c r="B22" s="169" t="s">
        <v>85</v>
      </c>
      <c r="C22" s="173" t="s">
        <v>109</v>
      </c>
      <c r="D22" s="169" t="s">
        <v>110</v>
      </c>
      <c r="E22" s="169" t="s">
        <v>88</v>
      </c>
      <c r="F22" s="170">
        <v>706</v>
      </c>
      <c r="G22" s="171"/>
      <c r="H22" s="171"/>
      <c r="I22" s="171">
        <f t="shared" si="0"/>
        <v>0</v>
      </c>
      <c r="J22" s="169">
        <f t="shared" si="1"/>
        <v>2379.2199999999998</v>
      </c>
      <c r="K22" s="1">
        <f t="shared" si="2"/>
        <v>0</v>
      </c>
      <c r="L22" s="1">
        <f t="shared" si="3"/>
        <v>0</v>
      </c>
      <c r="M22" s="1"/>
      <c r="N22" s="1">
        <v>3.37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/>
      <c r="B23" s="169" t="s">
        <v>85</v>
      </c>
      <c r="C23" s="173" t="s">
        <v>111</v>
      </c>
      <c r="D23" s="169" t="s">
        <v>112</v>
      </c>
      <c r="E23" s="169" t="s">
        <v>88</v>
      </c>
      <c r="F23" s="170">
        <v>36.04</v>
      </c>
      <c r="G23" s="171"/>
      <c r="H23" s="171"/>
      <c r="I23" s="171">
        <f t="shared" si="0"/>
        <v>0</v>
      </c>
      <c r="J23" s="169">
        <f t="shared" si="1"/>
        <v>116.77</v>
      </c>
      <c r="K23" s="1">
        <f t="shared" si="2"/>
        <v>0</v>
      </c>
      <c r="L23" s="1">
        <f t="shared" si="3"/>
        <v>0</v>
      </c>
      <c r="M23" s="1"/>
      <c r="N23" s="1">
        <v>3.24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/>
      <c r="B24" s="169" t="s">
        <v>113</v>
      </c>
      <c r="C24" s="173" t="s">
        <v>114</v>
      </c>
      <c r="D24" s="169" t="s">
        <v>115</v>
      </c>
      <c r="E24" s="169" t="s">
        <v>116</v>
      </c>
      <c r="F24" s="170">
        <v>376.32799999999997</v>
      </c>
      <c r="G24" s="171"/>
      <c r="H24" s="171"/>
      <c r="I24" s="171">
        <f t="shared" si="0"/>
        <v>0</v>
      </c>
      <c r="J24" s="169">
        <f t="shared" si="1"/>
        <v>2653.11</v>
      </c>
      <c r="K24" s="1">
        <f t="shared" si="2"/>
        <v>0</v>
      </c>
      <c r="L24" s="1"/>
      <c r="M24" s="1">
        <f>ROUND(F24*(G24),2)</f>
        <v>0</v>
      </c>
      <c r="N24" s="1">
        <v>7.05</v>
      </c>
      <c r="O24" s="1"/>
      <c r="P24" s="168">
        <v>1</v>
      </c>
      <c r="Q24" s="174"/>
      <c r="R24" s="174">
        <v>1</v>
      </c>
      <c r="S24" s="150">
        <f>ROUND(F24*(R24),3)</f>
        <v>376.32799999999997</v>
      </c>
      <c r="V24" s="175"/>
      <c r="Z24">
        <v>0</v>
      </c>
    </row>
    <row r="25" spans="1:26" x14ac:dyDescent="0.25">
      <c r="A25" s="150"/>
      <c r="B25" s="150"/>
      <c r="C25" s="150"/>
      <c r="D25" s="150" t="s">
        <v>65</v>
      </c>
      <c r="E25" s="150"/>
      <c r="F25" s="168"/>
      <c r="G25" s="153"/>
      <c r="H25" s="153">
        <f>ROUND((SUM(M10:M24))/1,2)</f>
        <v>0</v>
      </c>
      <c r="I25" s="153">
        <f>ROUND((SUM(I10:I24))/1,2)</f>
        <v>0</v>
      </c>
      <c r="J25" s="150"/>
      <c r="K25" s="150"/>
      <c r="L25" s="150">
        <f>ROUND((SUM(L10:L24))/1,2)</f>
        <v>0</v>
      </c>
      <c r="M25" s="150">
        <f>ROUND((SUM(M10:M24))/1,2)</f>
        <v>0</v>
      </c>
      <c r="N25" s="150"/>
      <c r="O25" s="150"/>
      <c r="P25" s="176">
        <f>ROUND((SUM(P10:P24))/1,2)</f>
        <v>1</v>
      </c>
      <c r="Q25" s="147"/>
      <c r="R25" s="147"/>
      <c r="S25" s="176">
        <f>ROUND((SUM(S10:S24))/1,2)</f>
        <v>376.33</v>
      </c>
      <c r="T25" s="147"/>
      <c r="U25" s="147"/>
      <c r="V25" s="147"/>
      <c r="W25" s="147"/>
      <c r="X25" s="147"/>
      <c r="Y25" s="147"/>
      <c r="Z25" s="147"/>
    </row>
    <row r="26" spans="1:26" x14ac:dyDescent="0.25">
      <c r="A26" s="1"/>
      <c r="B26" s="1"/>
      <c r="C26" s="1"/>
      <c r="D26" s="1"/>
      <c r="E26" s="1"/>
      <c r="F26" s="161"/>
      <c r="G26" s="143"/>
      <c r="H26" s="143"/>
      <c r="I26" s="143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0"/>
      <c r="B27" s="150"/>
      <c r="C27" s="150"/>
      <c r="D27" s="150" t="s">
        <v>66</v>
      </c>
      <c r="E27" s="150"/>
      <c r="F27" s="168"/>
      <c r="G27" s="151"/>
      <c r="H27" s="151"/>
      <c r="I27" s="151"/>
      <c r="J27" s="150"/>
      <c r="K27" s="150"/>
      <c r="L27" s="150"/>
      <c r="M27" s="150"/>
      <c r="N27" s="150"/>
      <c r="O27" s="150"/>
      <c r="P27" s="150"/>
      <c r="Q27" s="147"/>
      <c r="R27" s="147"/>
      <c r="S27" s="150"/>
      <c r="T27" s="147"/>
      <c r="U27" s="147"/>
      <c r="V27" s="147"/>
      <c r="W27" s="147"/>
      <c r="X27" s="147"/>
      <c r="Y27" s="147"/>
      <c r="Z27" s="147"/>
    </row>
    <row r="28" spans="1:26" ht="24.95" customHeight="1" x14ac:dyDescent="0.25">
      <c r="A28" s="172"/>
      <c r="B28" s="169" t="s">
        <v>117</v>
      </c>
      <c r="C28" s="173" t="s">
        <v>118</v>
      </c>
      <c r="D28" s="169" t="s">
        <v>119</v>
      </c>
      <c r="E28" s="169" t="s">
        <v>88</v>
      </c>
      <c r="F28" s="170">
        <v>28.51</v>
      </c>
      <c r="G28" s="171"/>
      <c r="H28" s="171"/>
      <c r="I28" s="171">
        <f>ROUND(F28*(G28+H28),2)</f>
        <v>0</v>
      </c>
      <c r="J28" s="169">
        <f>ROUND(F28*(N28),2)</f>
        <v>1095.92</v>
      </c>
      <c r="K28" s="1">
        <f>ROUND(F28*(O28),2)</f>
        <v>0</v>
      </c>
      <c r="L28" s="1">
        <f>ROUND(F28*(G28),2)</f>
        <v>0</v>
      </c>
      <c r="M28" s="1"/>
      <c r="N28" s="1">
        <v>38.44</v>
      </c>
      <c r="O28" s="1"/>
      <c r="P28" s="168">
        <v>2.0699999999999998</v>
      </c>
      <c r="Q28" s="174"/>
      <c r="R28" s="174">
        <v>2.0699999999999998</v>
      </c>
      <c r="S28" s="150">
        <f>ROUND(F28*(R28),3)</f>
        <v>59.015999999999998</v>
      </c>
      <c r="V28" s="175"/>
      <c r="Z28">
        <v>0</v>
      </c>
    </row>
    <row r="29" spans="1:26" ht="24.95" customHeight="1" x14ac:dyDescent="0.25">
      <c r="A29" s="172"/>
      <c r="B29" s="169" t="s">
        <v>117</v>
      </c>
      <c r="C29" s="173" t="s">
        <v>120</v>
      </c>
      <c r="D29" s="169" t="s">
        <v>121</v>
      </c>
      <c r="E29" s="169" t="s">
        <v>88</v>
      </c>
      <c r="F29" s="170">
        <v>14.9</v>
      </c>
      <c r="G29" s="171"/>
      <c r="H29" s="171"/>
      <c r="I29" s="171">
        <f>ROUND(F29*(G29+H29),2)</f>
        <v>0</v>
      </c>
      <c r="J29" s="169">
        <f>ROUND(F29*(N29),2)</f>
        <v>1287.06</v>
      </c>
      <c r="K29" s="1">
        <f>ROUND(F29*(O29),2)</f>
        <v>0</v>
      </c>
      <c r="L29" s="1">
        <f>ROUND(F29*(G29),2)</f>
        <v>0</v>
      </c>
      <c r="M29" s="1"/>
      <c r="N29" s="1">
        <v>86.38</v>
      </c>
      <c r="O29" s="1"/>
      <c r="P29" s="168">
        <v>2.19306</v>
      </c>
      <c r="Q29" s="174"/>
      <c r="R29" s="174">
        <v>2.19306</v>
      </c>
      <c r="S29" s="150">
        <f>ROUND(F29*(R29),3)</f>
        <v>32.677</v>
      </c>
      <c r="V29" s="175"/>
      <c r="Z29">
        <v>0</v>
      </c>
    </row>
    <row r="30" spans="1:26" ht="24.95" customHeight="1" x14ac:dyDescent="0.25">
      <c r="A30" s="172"/>
      <c r="B30" s="169" t="s">
        <v>117</v>
      </c>
      <c r="C30" s="173" t="s">
        <v>122</v>
      </c>
      <c r="D30" s="169" t="s">
        <v>123</v>
      </c>
      <c r="E30" s="169" t="s">
        <v>124</v>
      </c>
      <c r="F30" s="170">
        <v>2.25</v>
      </c>
      <c r="G30" s="171"/>
      <c r="H30" s="171"/>
      <c r="I30" s="171">
        <f>ROUND(F30*(G30+H30),2)</f>
        <v>0</v>
      </c>
      <c r="J30" s="169">
        <f>ROUND(F30*(N30),2)</f>
        <v>35.01</v>
      </c>
      <c r="K30" s="1">
        <f>ROUND(F30*(O30),2)</f>
        <v>0</v>
      </c>
      <c r="L30" s="1">
        <f>ROUND(F30*(G30),2)</f>
        <v>0</v>
      </c>
      <c r="M30" s="1"/>
      <c r="N30" s="1">
        <v>15.56</v>
      </c>
      <c r="O30" s="1"/>
      <c r="P30" s="168">
        <v>4.0699999999999998E-3</v>
      </c>
      <c r="Q30" s="174"/>
      <c r="R30" s="174">
        <v>4.0699999999999998E-3</v>
      </c>
      <c r="S30" s="150">
        <f>ROUND(F30*(R30),3)</f>
        <v>8.9999999999999993E-3</v>
      </c>
      <c r="V30" s="175"/>
      <c r="Z30">
        <v>0</v>
      </c>
    </row>
    <row r="31" spans="1:26" ht="24.95" customHeight="1" x14ac:dyDescent="0.25">
      <c r="A31" s="172"/>
      <c r="B31" s="169" t="s">
        <v>117</v>
      </c>
      <c r="C31" s="173" t="s">
        <v>125</v>
      </c>
      <c r="D31" s="169" t="s">
        <v>126</v>
      </c>
      <c r="E31" s="169" t="s">
        <v>124</v>
      </c>
      <c r="F31" s="170">
        <v>2.25</v>
      </c>
      <c r="G31" s="171"/>
      <c r="H31" s="171"/>
      <c r="I31" s="171">
        <f>ROUND(F31*(G31+H31),2)</f>
        <v>0</v>
      </c>
      <c r="J31" s="169">
        <f>ROUND(F31*(N31),2)</f>
        <v>12.26</v>
      </c>
      <c r="K31" s="1">
        <f>ROUND(F31*(O31),2)</f>
        <v>0</v>
      </c>
      <c r="L31" s="1">
        <f>ROUND(F31*(G31),2)</f>
        <v>0</v>
      </c>
      <c r="M31" s="1"/>
      <c r="N31" s="1">
        <v>5.45</v>
      </c>
      <c r="O31" s="1"/>
      <c r="P31" s="161"/>
      <c r="Q31" s="174"/>
      <c r="R31" s="174"/>
      <c r="S31" s="150"/>
      <c r="V31" s="175"/>
      <c r="Z31">
        <v>0</v>
      </c>
    </row>
    <row r="32" spans="1:26" x14ac:dyDescent="0.25">
      <c r="A32" s="150"/>
      <c r="B32" s="150"/>
      <c r="C32" s="150"/>
      <c r="D32" s="150" t="s">
        <v>66</v>
      </c>
      <c r="E32" s="150"/>
      <c r="F32" s="168"/>
      <c r="G32" s="153"/>
      <c r="H32" s="153">
        <f>ROUND((SUM(M27:M31))/1,2)</f>
        <v>0</v>
      </c>
      <c r="I32" s="153">
        <f>ROUND((SUM(I27:I31))/1,2)</f>
        <v>0</v>
      </c>
      <c r="J32" s="150"/>
      <c r="K32" s="150"/>
      <c r="L32" s="150">
        <f>ROUND((SUM(L27:L31))/1,2)</f>
        <v>0</v>
      </c>
      <c r="M32" s="150">
        <f>ROUND((SUM(M27:M31))/1,2)</f>
        <v>0</v>
      </c>
      <c r="N32" s="150"/>
      <c r="O32" s="150"/>
      <c r="P32" s="176">
        <f>ROUND((SUM(P27:P31))/1,2)</f>
        <v>4.2699999999999996</v>
      </c>
      <c r="Q32" s="147"/>
      <c r="R32" s="147"/>
      <c r="S32" s="176">
        <f>ROUND((SUM(S27:S31))/1,2)</f>
        <v>91.7</v>
      </c>
      <c r="T32" s="147"/>
      <c r="U32" s="147"/>
      <c r="V32" s="147"/>
      <c r="W32" s="147"/>
      <c r="X32" s="147"/>
      <c r="Y32" s="147"/>
      <c r="Z32" s="147"/>
    </row>
    <row r="33" spans="1:26" x14ac:dyDescent="0.25">
      <c r="A33" s="1"/>
      <c r="B33" s="1"/>
      <c r="C33" s="1"/>
      <c r="D33" s="1"/>
      <c r="E33" s="1"/>
      <c r="F33" s="161"/>
      <c r="G33" s="143"/>
      <c r="H33" s="143"/>
      <c r="I33" s="143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0"/>
      <c r="B34" s="150"/>
      <c r="C34" s="150"/>
      <c r="D34" s="150" t="s">
        <v>67</v>
      </c>
      <c r="E34" s="150"/>
      <c r="F34" s="168"/>
      <c r="G34" s="151"/>
      <c r="H34" s="151"/>
      <c r="I34" s="151"/>
      <c r="J34" s="150"/>
      <c r="K34" s="150"/>
      <c r="L34" s="150"/>
      <c r="M34" s="150"/>
      <c r="N34" s="150"/>
      <c r="O34" s="150"/>
      <c r="P34" s="150"/>
      <c r="Q34" s="147"/>
      <c r="R34" s="147"/>
      <c r="S34" s="150"/>
      <c r="T34" s="147"/>
      <c r="U34" s="147"/>
      <c r="V34" s="147"/>
      <c r="W34" s="147"/>
      <c r="X34" s="147"/>
      <c r="Y34" s="147"/>
      <c r="Z34" s="147"/>
    </row>
    <row r="35" spans="1:26" ht="35.1" customHeight="1" x14ac:dyDescent="0.25">
      <c r="A35" s="172"/>
      <c r="B35" s="169" t="s">
        <v>127</v>
      </c>
      <c r="C35" s="173" t="s">
        <v>128</v>
      </c>
      <c r="D35" s="169" t="s">
        <v>129</v>
      </c>
      <c r="E35" s="169" t="s">
        <v>88</v>
      </c>
      <c r="F35" s="170">
        <v>159.34</v>
      </c>
      <c r="G35" s="171"/>
      <c r="H35" s="171"/>
      <c r="I35" s="171">
        <f>ROUND(F35*(G35+H35),2)</f>
        <v>0</v>
      </c>
      <c r="J35" s="169">
        <f>ROUND(F35*(N35),2)</f>
        <v>32728.44</v>
      </c>
      <c r="K35" s="1">
        <f>ROUND(F35*(O35),2)</f>
        <v>0</v>
      </c>
      <c r="L35" s="1">
        <f>ROUND(F35*(G35),2)</f>
        <v>0</v>
      </c>
      <c r="M35" s="1"/>
      <c r="N35" s="1">
        <v>205.4</v>
      </c>
      <c r="O35" s="1"/>
      <c r="P35" s="161"/>
      <c r="Q35" s="174"/>
      <c r="R35" s="174"/>
      <c r="S35" s="150"/>
      <c r="V35" s="175"/>
      <c r="Z35">
        <v>0</v>
      </c>
    </row>
    <row r="36" spans="1:26" ht="35.1" customHeight="1" x14ac:dyDescent="0.25">
      <c r="A36" s="172"/>
      <c r="B36" s="169" t="s">
        <v>127</v>
      </c>
      <c r="C36" s="173" t="s">
        <v>130</v>
      </c>
      <c r="D36" s="169" t="s">
        <v>131</v>
      </c>
      <c r="E36" s="169" t="s">
        <v>88</v>
      </c>
      <c r="F36" s="170">
        <v>64.59</v>
      </c>
      <c r="G36" s="171"/>
      <c r="H36" s="171"/>
      <c r="I36" s="171">
        <f>ROUND(F36*(G36+H36),2)</f>
        <v>0</v>
      </c>
      <c r="J36" s="169">
        <f>ROUND(F36*(N36),2)</f>
        <v>11790.9</v>
      </c>
      <c r="K36" s="1">
        <f>ROUND(F36*(O36),2)</f>
        <v>0</v>
      </c>
      <c r="L36" s="1">
        <f>ROUND(F36*(G36),2)</f>
        <v>0</v>
      </c>
      <c r="M36" s="1"/>
      <c r="N36" s="1">
        <v>182.55</v>
      </c>
      <c r="O36" s="1"/>
      <c r="P36" s="161"/>
      <c r="Q36" s="174"/>
      <c r="R36" s="174"/>
      <c r="S36" s="150"/>
      <c r="V36" s="175"/>
      <c r="Z36">
        <v>0</v>
      </c>
    </row>
    <row r="37" spans="1:26" x14ac:dyDescent="0.25">
      <c r="A37" s="150"/>
      <c r="B37" s="150"/>
      <c r="C37" s="150"/>
      <c r="D37" s="150" t="s">
        <v>67</v>
      </c>
      <c r="E37" s="150"/>
      <c r="F37" s="168"/>
      <c r="G37" s="153"/>
      <c r="H37" s="153">
        <f>ROUND((SUM(M34:M36))/1,2)</f>
        <v>0</v>
      </c>
      <c r="I37" s="153">
        <f>ROUND((SUM(I34:I36))/1,2)</f>
        <v>0</v>
      </c>
      <c r="J37" s="150"/>
      <c r="K37" s="150"/>
      <c r="L37" s="150">
        <f>ROUND((SUM(L34:L36))/1,2)</f>
        <v>0</v>
      </c>
      <c r="M37" s="150">
        <f>ROUND((SUM(M34:M36))/1,2)</f>
        <v>0</v>
      </c>
      <c r="N37" s="150"/>
      <c r="O37" s="150"/>
      <c r="P37" s="176">
        <f>ROUND((SUM(P34:P36))/1,2)</f>
        <v>0</v>
      </c>
      <c r="Q37" s="147"/>
      <c r="R37" s="147"/>
      <c r="S37" s="176">
        <f>ROUND((SUM(S34:S36))/1,2)</f>
        <v>0</v>
      </c>
      <c r="T37" s="147"/>
      <c r="U37" s="147"/>
      <c r="V37" s="147"/>
      <c r="W37" s="147"/>
      <c r="X37" s="147"/>
      <c r="Y37" s="147"/>
      <c r="Z37" s="147"/>
    </row>
    <row r="38" spans="1:26" x14ac:dyDescent="0.25">
      <c r="A38" s="1"/>
      <c r="B38" s="1"/>
      <c r="C38" s="1"/>
      <c r="D38" s="1"/>
      <c r="E38" s="1"/>
      <c r="F38" s="161"/>
      <c r="G38" s="143"/>
      <c r="H38" s="143"/>
      <c r="I38" s="143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0"/>
      <c r="B39" s="150"/>
      <c r="C39" s="150"/>
      <c r="D39" s="150" t="s">
        <v>68</v>
      </c>
      <c r="E39" s="150"/>
      <c r="F39" s="168"/>
      <c r="G39" s="151"/>
      <c r="H39" s="151"/>
      <c r="I39" s="151"/>
      <c r="J39" s="150"/>
      <c r="K39" s="150"/>
      <c r="L39" s="150"/>
      <c r="M39" s="150"/>
      <c r="N39" s="150"/>
      <c r="O39" s="150"/>
      <c r="P39" s="150"/>
      <c r="Q39" s="147"/>
      <c r="R39" s="147"/>
      <c r="S39" s="150"/>
      <c r="T39" s="147"/>
      <c r="U39" s="147"/>
      <c r="V39" s="147"/>
      <c r="W39" s="147"/>
      <c r="X39" s="147"/>
      <c r="Y39" s="147"/>
      <c r="Z39" s="147"/>
    </row>
    <row r="40" spans="1:26" ht="24.95" customHeight="1" x14ac:dyDescent="0.25">
      <c r="A40" s="172"/>
      <c r="B40" s="169" t="s">
        <v>117</v>
      </c>
      <c r="C40" s="173" t="s">
        <v>132</v>
      </c>
      <c r="D40" s="169" t="s">
        <v>133</v>
      </c>
      <c r="E40" s="169" t="s">
        <v>88</v>
      </c>
      <c r="F40" s="170">
        <v>8</v>
      </c>
      <c r="G40" s="171"/>
      <c r="H40" s="171"/>
      <c r="I40" s="171">
        <f t="shared" ref="I40:I45" si="4">ROUND(F40*(G40+H40),2)</f>
        <v>0</v>
      </c>
      <c r="J40" s="169">
        <f t="shared" ref="J40:J45" si="5">ROUND(F40*(N40),2)</f>
        <v>890.64</v>
      </c>
      <c r="K40" s="1">
        <f t="shared" ref="K40:K45" si="6">ROUND(F40*(O40),2)</f>
        <v>0</v>
      </c>
      <c r="L40" s="1">
        <f t="shared" ref="L40:L45" si="7">ROUND(F40*(G40),2)</f>
        <v>0</v>
      </c>
      <c r="M40" s="1"/>
      <c r="N40" s="1">
        <v>111.33</v>
      </c>
      <c r="O40" s="1"/>
      <c r="P40" s="168">
        <v>2.21319</v>
      </c>
      <c r="Q40" s="174"/>
      <c r="R40" s="174">
        <v>2.21319</v>
      </c>
      <c r="S40" s="150">
        <f>ROUND(F40*(R40),3)</f>
        <v>17.706</v>
      </c>
      <c r="V40" s="175"/>
      <c r="Z40">
        <v>0</v>
      </c>
    </row>
    <row r="41" spans="1:26" ht="24.95" customHeight="1" x14ac:dyDescent="0.25">
      <c r="A41" s="172"/>
      <c r="B41" s="169" t="s">
        <v>117</v>
      </c>
      <c r="C41" s="173" t="s">
        <v>134</v>
      </c>
      <c r="D41" s="169" t="s">
        <v>135</v>
      </c>
      <c r="E41" s="169" t="s">
        <v>116</v>
      </c>
      <c r="F41" s="170">
        <v>0.27300000000000002</v>
      </c>
      <c r="G41" s="171"/>
      <c r="H41" s="171"/>
      <c r="I41" s="171">
        <f t="shared" si="4"/>
        <v>0</v>
      </c>
      <c r="J41" s="169">
        <f t="shared" si="5"/>
        <v>361.94</v>
      </c>
      <c r="K41" s="1">
        <f t="shared" si="6"/>
        <v>0</v>
      </c>
      <c r="L41" s="1">
        <f t="shared" si="7"/>
        <v>0</v>
      </c>
      <c r="M41" s="1"/>
      <c r="N41" s="1">
        <v>1325.77</v>
      </c>
      <c r="O41" s="1"/>
      <c r="P41" s="168">
        <v>1.20296</v>
      </c>
      <c r="Q41" s="174"/>
      <c r="R41" s="174">
        <v>1.20296</v>
      </c>
      <c r="S41" s="150">
        <f>ROUND(F41*(R41),3)</f>
        <v>0.32800000000000001</v>
      </c>
      <c r="V41" s="175"/>
      <c r="Z41">
        <v>0</v>
      </c>
    </row>
    <row r="42" spans="1:26" ht="24.95" customHeight="1" x14ac:dyDescent="0.25">
      <c r="A42" s="172"/>
      <c r="B42" s="169" t="s">
        <v>117</v>
      </c>
      <c r="C42" s="173" t="s">
        <v>136</v>
      </c>
      <c r="D42" s="169" t="s">
        <v>137</v>
      </c>
      <c r="E42" s="169" t="s">
        <v>124</v>
      </c>
      <c r="F42" s="170">
        <v>48.4</v>
      </c>
      <c r="G42" s="171"/>
      <c r="H42" s="171"/>
      <c r="I42" s="171">
        <f t="shared" si="4"/>
        <v>0</v>
      </c>
      <c r="J42" s="169">
        <f t="shared" si="5"/>
        <v>1043.5</v>
      </c>
      <c r="K42" s="1">
        <f t="shared" si="6"/>
        <v>0</v>
      </c>
      <c r="L42" s="1">
        <f t="shared" si="7"/>
        <v>0</v>
      </c>
      <c r="M42" s="1"/>
      <c r="N42" s="1">
        <v>21.56</v>
      </c>
      <c r="O42" s="1"/>
      <c r="P42" s="168">
        <v>8.4600000000000005E-3</v>
      </c>
      <c r="Q42" s="174"/>
      <c r="R42" s="174">
        <v>8.4600000000000005E-3</v>
      </c>
      <c r="S42" s="150">
        <f>ROUND(F42*(R42),3)</f>
        <v>0.40899999999999997</v>
      </c>
      <c r="V42" s="175"/>
      <c r="Z42">
        <v>0</v>
      </c>
    </row>
    <row r="43" spans="1:26" ht="24.95" customHeight="1" x14ac:dyDescent="0.25">
      <c r="A43" s="172"/>
      <c r="B43" s="169" t="s">
        <v>117</v>
      </c>
      <c r="C43" s="173" t="s">
        <v>138</v>
      </c>
      <c r="D43" s="169" t="s">
        <v>139</v>
      </c>
      <c r="E43" s="169" t="s">
        <v>124</v>
      </c>
      <c r="F43" s="170">
        <v>48.4</v>
      </c>
      <c r="G43" s="171"/>
      <c r="H43" s="171"/>
      <c r="I43" s="171">
        <f t="shared" si="4"/>
        <v>0</v>
      </c>
      <c r="J43" s="169">
        <f t="shared" si="5"/>
        <v>207.64</v>
      </c>
      <c r="K43" s="1">
        <f t="shared" si="6"/>
        <v>0</v>
      </c>
      <c r="L43" s="1">
        <f t="shared" si="7"/>
        <v>0</v>
      </c>
      <c r="M43" s="1"/>
      <c r="N43" s="1">
        <v>4.29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/>
      <c r="B44" s="169" t="s">
        <v>117</v>
      </c>
      <c r="C44" s="173" t="s">
        <v>140</v>
      </c>
      <c r="D44" s="169" t="s">
        <v>141</v>
      </c>
      <c r="E44" s="169" t="s">
        <v>124</v>
      </c>
      <c r="F44" s="170">
        <v>10.199999999999999</v>
      </c>
      <c r="G44" s="171"/>
      <c r="H44" s="171"/>
      <c r="I44" s="171">
        <f t="shared" si="4"/>
        <v>0</v>
      </c>
      <c r="J44" s="169">
        <f t="shared" si="5"/>
        <v>130.97</v>
      </c>
      <c r="K44" s="1">
        <f t="shared" si="6"/>
        <v>0</v>
      </c>
      <c r="L44" s="1">
        <f t="shared" si="7"/>
        <v>0</v>
      </c>
      <c r="M44" s="1"/>
      <c r="N44" s="1">
        <v>12.84</v>
      </c>
      <c r="O44" s="1"/>
      <c r="P44" s="168">
        <v>4.3100000000000005E-3</v>
      </c>
      <c r="Q44" s="174"/>
      <c r="R44" s="174">
        <v>4.3100000000000005E-3</v>
      </c>
      <c r="S44" s="150">
        <f>ROUND(F44*(R44),3)</f>
        <v>4.3999999999999997E-2</v>
      </c>
      <c r="V44" s="175"/>
      <c r="Z44">
        <v>0</v>
      </c>
    </row>
    <row r="45" spans="1:26" ht="24.95" customHeight="1" x14ac:dyDescent="0.25">
      <c r="A45" s="172"/>
      <c r="B45" s="169" t="s">
        <v>117</v>
      </c>
      <c r="C45" s="173" t="s">
        <v>142</v>
      </c>
      <c r="D45" s="169" t="s">
        <v>143</v>
      </c>
      <c r="E45" s="169" t="s">
        <v>124</v>
      </c>
      <c r="F45" s="170">
        <v>10.199999999999999</v>
      </c>
      <c r="G45" s="171"/>
      <c r="H45" s="171"/>
      <c r="I45" s="171">
        <f t="shared" si="4"/>
        <v>0</v>
      </c>
      <c r="J45" s="169">
        <f t="shared" si="5"/>
        <v>33.15</v>
      </c>
      <c r="K45" s="1">
        <f t="shared" si="6"/>
        <v>0</v>
      </c>
      <c r="L45" s="1">
        <f t="shared" si="7"/>
        <v>0</v>
      </c>
      <c r="M45" s="1"/>
      <c r="N45" s="1">
        <v>3.25</v>
      </c>
      <c r="O45" s="1"/>
      <c r="P45" s="161"/>
      <c r="Q45" s="174"/>
      <c r="R45" s="174"/>
      <c r="S45" s="150"/>
      <c r="V45" s="175"/>
      <c r="Z45">
        <v>0</v>
      </c>
    </row>
    <row r="46" spans="1:26" x14ac:dyDescent="0.25">
      <c r="A46" s="150"/>
      <c r="B46" s="150"/>
      <c r="C46" s="150"/>
      <c r="D46" s="150" t="s">
        <v>68</v>
      </c>
      <c r="E46" s="150"/>
      <c r="F46" s="168"/>
      <c r="G46" s="153"/>
      <c r="H46" s="153">
        <f>ROUND((SUM(M39:M45))/1,2)</f>
        <v>0</v>
      </c>
      <c r="I46" s="153">
        <f>ROUND((SUM(I39:I45))/1,2)</f>
        <v>0</v>
      </c>
      <c r="J46" s="150"/>
      <c r="K46" s="150"/>
      <c r="L46" s="150">
        <f>ROUND((SUM(L39:L45))/1,2)</f>
        <v>0</v>
      </c>
      <c r="M46" s="150">
        <f>ROUND((SUM(M39:M45))/1,2)</f>
        <v>0</v>
      </c>
      <c r="N46" s="150"/>
      <c r="O46" s="150"/>
      <c r="P46" s="176">
        <f>ROUND((SUM(P39:P45))/1,2)</f>
        <v>3.43</v>
      </c>
      <c r="Q46" s="147"/>
      <c r="R46" s="147"/>
      <c r="S46" s="176">
        <f>ROUND((SUM(S39:S45))/1,2)</f>
        <v>18.489999999999998</v>
      </c>
      <c r="T46" s="147"/>
      <c r="U46" s="147"/>
      <c r="V46" s="147"/>
      <c r="W46" s="147"/>
      <c r="X46" s="147"/>
      <c r="Y46" s="147"/>
      <c r="Z46" s="147"/>
    </row>
    <row r="47" spans="1:26" x14ac:dyDescent="0.25">
      <c r="A47" s="1"/>
      <c r="B47" s="1"/>
      <c r="C47" s="1"/>
      <c r="D47" s="1"/>
      <c r="E47" s="1"/>
      <c r="F47" s="161"/>
      <c r="G47" s="143"/>
      <c r="H47" s="143"/>
      <c r="I47" s="143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0"/>
      <c r="B48" s="150"/>
      <c r="C48" s="150"/>
      <c r="D48" s="150" t="s">
        <v>69</v>
      </c>
      <c r="E48" s="150"/>
      <c r="F48" s="168"/>
      <c r="G48" s="151"/>
      <c r="H48" s="151"/>
      <c r="I48" s="151"/>
      <c r="J48" s="150"/>
      <c r="K48" s="150"/>
      <c r="L48" s="150"/>
      <c r="M48" s="150"/>
      <c r="N48" s="150"/>
      <c r="O48" s="150"/>
      <c r="P48" s="150"/>
      <c r="Q48" s="147"/>
      <c r="R48" s="147"/>
      <c r="S48" s="150"/>
      <c r="T48" s="147"/>
      <c r="U48" s="147"/>
      <c r="V48" s="147"/>
      <c r="W48" s="147"/>
      <c r="X48" s="147"/>
      <c r="Y48" s="147"/>
      <c r="Z48" s="147"/>
    </row>
    <row r="49" spans="1:26" ht="24.95" customHeight="1" x14ac:dyDescent="0.25">
      <c r="A49" s="172"/>
      <c r="B49" s="169" t="s">
        <v>117</v>
      </c>
      <c r="C49" s="173" t="s">
        <v>144</v>
      </c>
      <c r="D49" s="169" t="s">
        <v>145</v>
      </c>
      <c r="E49" s="169" t="s">
        <v>116</v>
      </c>
      <c r="F49" s="170">
        <v>870.00199999999995</v>
      </c>
      <c r="G49" s="171"/>
      <c r="H49" s="171"/>
      <c r="I49" s="171">
        <f>ROUND(F49*(G49+H49),2)</f>
        <v>0</v>
      </c>
      <c r="J49" s="169">
        <f>ROUND(F49*(N49),2)</f>
        <v>9874.52</v>
      </c>
      <c r="K49" s="1">
        <f>ROUND(F49*(O49),2)</f>
        <v>0</v>
      </c>
      <c r="L49" s="1">
        <f>ROUND(F49*(G49),2)</f>
        <v>0</v>
      </c>
      <c r="M49" s="1"/>
      <c r="N49" s="1">
        <v>11.35</v>
      </c>
      <c r="O49" s="1"/>
      <c r="P49" s="161"/>
      <c r="Q49" s="174"/>
      <c r="R49" s="174"/>
      <c r="S49" s="150"/>
      <c r="V49" s="175"/>
      <c r="Z49">
        <v>0</v>
      </c>
    </row>
    <row r="50" spans="1:26" x14ac:dyDescent="0.25">
      <c r="A50" s="150"/>
      <c r="B50" s="150"/>
      <c r="C50" s="150"/>
      <c r="D50" s="150" t="s">
        <v>69</v>
      </c>
      <c r="E50" s="150"/>
      <c r="F50" s="168"/>
      <c r="G50" s="153"/>
      <c r="H50" s="153">
        <f>ROUND((SUM(M48:M49))/1,2)</f>
        <v>0</v>
      </c>
      <c r="I50" s="153">
        <f>ROUND((SUM(I48:I49))/1,2)</f>
        <v>0</v>
      </c>
      <c r="J50" s="150"/>
      <c r="K50" s="150"/>
      <c r="L50" s="150">
        <f>ROUND((SUM(L48:L49))/1,2)</f>
        <v>0</v>
      </c>
      <c r="M50" s="150">
        <f>ROUND((SUM(M48:M49))/1,2)</f>
        <v>0</v>
      </c>
      <c r="N50" s="150"/>
      <c r="O50" s="150"/>
      <c r="P50" s="176">
        <f>ROUND((SUM(P48:P49))/1,2)</f>
        <v>0</v>
      </c>
      <c r="Q50" s="147"/>
      <c r="R50" s="147"/>
      <c r="S50" s="176">
        <f>ROUND((SUM(S48:S49))/1,2)</f>
        <v>0</v>
      </c>
      <c r="T50" s="147"/>
      <c r="U50" s="147"/>
      <c r="V50" s="147"/>
      <c r="W50" s="147"/>
      <c r="X50" s="147"/>
      <c r="Y50" s="147"/>
      <c r="Z50" s="147"/>
    </row>
    <row r="51" spans="1:26" x14ac:dyDescent="0.25">
      <c r="A51" s="1"/>
      <c r="B51" s="1"/>
      <c r="C51" s="1"/>
      <c r="D51" s="1"/>
      <c r="E51" s="1"/>
      <c r="F51" s="161"/>
      <c r="G51" s="143"/>
      <c r="H51" s="143"/>
      <c r="I51" s="143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0"/>
      <c r="B52" s="150"/>
      <c r="C52" s="150"/>
      <c r="D52" s="2" t="s">
        <v>64</v>
      </c>
      <c r="E52" s="150"/>
      <c r="F52" s="168"/>
      <c r="G52" s="153"/>
      <c r="H52" s="153">
        <f>ROUND((SUM(M9:M51))/2,2)</f>
        <v>0</v>
      </c>
      <c r="I52" s="153">
        <f>ROUND((SUM(I9:I51))/2,2)</f>
        <v>0</v>
      </c>
      <c r="J52" s="151"/>
      <c r="K52" s="150"/>
      <c r="L52" s="151">
        <f>ROUND((SUM(L9:L51))/2,2)</f>
        <v>0</v>
      </c>
      <c r="M52" s="151">
        <f>ROUND((SUM(M9:M51))/2,2)</f>
        <v>0</v>
      </c>
      <c r="N52" s="150"/>
      <c r="O52" s="150"/>
      <c r="P52" s="176">
        <f>ROUND((SUM(P9:P51))/2,2)</f>
        <v>8.6999999999999993</v>
      </c>
      <c r="S52" s="176">
        <f>ROUND((SUM(S9:S51))/2,2)</f>
        <v>486.52</v>
      </c>
    </row>
    <row r="53" spans="1:26" x14ac:dyDescent="0.25">
      <c r="A53" s="1"/>
      <c r="B53" s="1"/>
      <c r="C53" s="1"/>
      <c r="D53" s="1"/>
      <c r="E53" s="1"/>
      <c r="F53" s="161"/>
      <c r="G53" s="143"/>
      <c r="H53" s="143"/>
      <c r="I53" s="143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50"/>
      <c r="B54" s="150"/>
      <c r="C54" s="150"/>
      <c r="D54" s="2" t="s">
        <v>70</v>
      </c>
      <c r="E54" s="150"/>
      <c r="F54" s="168"/>
      <c r="G54" s="151"/>
      <c r="H54" s="151"/>
      <c r="I54" s="151"/>
      <c r="J54" s="150"/>
      <c r="K54" s="150"/>
      <c r="L54" s="150"/>
      <c r="M54" s="150"/>
      <c r="N54" s="150"/>
      <c r="O54" s="150"/>
      <c r="P54" s="150"/>
      <c r="Q54" s="147"/>
      <c r="R54" s="147"/>
      <c r="S54" s="150"/>
      <c r="T54" s="147"/>
      <c r="U54" s="147"/>
      <c r="V54" s="147"/>
      <c r="W54" s="147"/>
      <c r="X54" s="147"/>
      <c r="Y54" s="147"/>
      <c r="Z54" s="147"/>
    </row>
    <row r="55" spans="1:26" x14ac:dyDescent="0.25">
      <c r="A55" s="150"/>
      <c r="B55" s="150"/>
      <c r="C55" s="150"/>
      <c r="D55" s="150" t="s">
        <v>71</v>
      </c>
      <c r="E55" s="150"/>
      <c r="F55" s="168"/>
      <c r="G55" s="151"/>
      <c r="H55" s="151"/>
      <c r="I55" s="151"/>
      <c r="J55" s="150"/>
      <c r="K55" s="150"/>
      <c r="L55" s="150"/>
      <c r="M55" s="150"/>
      <c r="N55" s="150"/>
      <c r="O55" s="150"/>
      <c r="P55" s="150"/>
      <c r="Q55" s="147"/>
      <c r="R55" s="147"/>
      <c r="S55" s="150"/>
      <c r="T55" s="147"/>
      <c r="U55" s="147"/>
      <c r="V55" s="147"/>
      <c r="W55" s="147"/>
      <c r="X55" s="147"/>
      <c r="Y55" s="147"/>
      <c r="Z55" s="147"/>
    </row>
    <row r="56" spans="1:26" ht="24.95" customHeight="1" x14ac:dyDescent="0.25">
      <c r="A56" s="172"/>
      <c r="B56" s="169" t="s">
        <v>146</v>
      </c>
      <c r="C56" s="173" t="s">
        <v>147</v>
      </c>
      <c r="D56" s="169" t="s">
        <v>148</v>
      </c>
      <c r="E56" s="169" t="s">
        <v>149</v>
      </c>
      <c r="F56" s="170">
        <v>3.55</v>
      </c>
      <c r="G56" s="177"/>
      <c r="H56" s="177"/>
      <c r="I56" s="177">
        <f>ROUND(F56*(G56+H56),2)</f>
        <v>0</v>
      </c>
      <c r="J56" s="169">
        <f>ROUND(F56*(N56),2)</f>
        <v>53.25</v>
      </c>
      <c r="K56" s="1">
        <f>ROUND(F56*(O56),2)</f>
        <v>0</v>
      </c>
      <c r="L56" s="1">
        <f>ROUND(F56*(G56),2)</f>
        <v>0</v>
      </c>
      <c r="M56" s="1"/>
      <c r="N56" s="1">
        <v>15</v>
      </c>
      <c r="O56" s="1"/>
      <c r="P56" s="161"/>
      <c r="Q56" s="174"/>
      <c r="R56" s="174"/>
      <c r="S56" s="150"/>
      <c r="V56" s="175"/>
      <c r="Z56">
        <v>0</v>
      </c>
    </row>
    <row r="57" spans="1:26" ht="35.1" customHeight="1" x14ac:dyDescent="0.25">
      <c r="A57" s="172"/>
      <c r="B57" s="169" t="s">
        <v>127</v>
      </c>
      <c r="C57" s="173" t="s">
        <v>150</v>
      </c>
      <c r="D57" s="169" t="s">
        <v>151</v>
      </c>
      <c r="E57" s="169" t="s">
        <v>124</v>
      </c>
      <c r="F57" s="170">
        <v>41.6</v>
      </c>
      <c r="G57" s="171"/>
      <c r="H57" s="171"/>
      <c r="I57" s="171">
        <f>ROUND(F57*(G57+H57),2)</f>
        <v>0</v>
      </c>
      <c r="J57" s="169">
        <f>ROUND(F57*(N57),2)</f>
        <v>722.59</v>
      </c>
      <c r="K57" s="1">
        <f>ROUND(F57*(O57),2)</f>
        <v>0</v>
      </c>
      <c r="L57" s="1">
        <f>ROUND(F57*(G57),2)</f>
        <v>0</v>
      </c>
      <c r="M57" s="1"/>
      <c r="N57" s="1">
        <v>17.37</v>
      </c>
      <c r="O57" s="1"/>
      <c r="P57" s="161"/>
      <c r="Q57" s="174"/>
      <c r="R57" s="174"/>
      <c r="S57" s="150"/>
      <c r="V57" s="175"/>
      <c r="Z57">
        <v>0</v>
      </c>
    </row>
    <row r="58" spans="1:26" ht="24.95" customHeight="1" x14ac:dyDescent="0.25">
      <c r="A58" s="172"/>
      <c r="B58" s="169" t="s">
        <v>152</v>
      </c>
      <c r="C58" s="173" t="s">
        <v>153</v>
      </c>
      <c r="D58" s="169" t="s">
        <v>154</v>
      </c>
      <c r="E58" s="169" t="s">
        <v>155</v>
      </c>
      <c r="F58" s="170">
        <v>273</v>
      </c>
      <c r="G58" s="171"/>
      <c r="H58" s="171"/>
      <c r="I58" s="171">
        <f>ROUND(F58*(G58+H58),2)</f>
        <v>0</v>
      </c>
      <c r="J58" s="169">
        <f>ROUND(F58*(N58),2)</f>
        <v>778.05</v>
      </c>
      <c r="K58" s="1">
        <f>ROUND(F58*(O58),2)</f>
        <v>0</v>
      </c>
      <c r="L58" s="1"/>
      <c r="M58" s="1">
        <f>ROUND(F58*(G58),2)</f>
        <v>0</v>
      </c>
      <c r="N58" s="1">
        <v>2.85</v>
      </c>
      <c r="O58" s="1"/>
      <c r="P58" s="168">
        <v>1.4999999999999999E-2</v>
      </c>
      <c r="Q58" s="174"/>
      <c r="R58" s="174">
        <v>1.4999999999999999E-2</v>
      </c>
      <c r="S58" s="150">
        <f>ROUND(F58*(R58),3)</f>
        <v>4.0949999999999998</v>
      </c>
      <c r="V58" s="175"/>
      <c r="Z58">
        <v>0</v>
      </c>
    </row>
    <row r="59" spans="1:26" x14ac:dyDescent="0.25">
      <c r="A59" s="150"/>
      <c r="B59" s="150"/>
      <c r="C59" s="150"/>
      <c r="D59" s="150" t="s">
        <v>71</v>
      </c>
      <c r="E59" s="150"/>
      <c r="F59" s="168"/>
      <c r="G59" s="153"/>
      <c r="H59" s="153"/>
      <c r="I59" s="153">
        <f>ROUND((SUM(I55:I58))/1,2)</f>
        <v>0</v>
      </c>
      <c r="J59" s="150"/>
      <c r="K59" s="150"/>
      <c r="L59" s="150">
        <f>ROUND((SUM(L55:L58))/1,2)</f>
        <v>0</v>
      </c>
      <c r="M59" s="150">
        <f>ROUND((SUM(M55:M58))/1,2)</f>
        <v>0</v>
      </c>
      <c r="N59" s="150"/>
      <c r="O59" s="150"/>
      <c r="P59" s="176"/>
      <c r="S59" s="168">
        <f>ROUND((SUM(S55:S58))/1,2)</f>
        <v>4.0999999999999996</v>
      </c>
      <c r="V59">
        <f>ROUND((SUM(V55:V58))/1,2)</f>
        <v>0</v>
      </c>
    </row>
    <row r="60" spans="1:26" x14ac:dyDescent="0.25">
      <c r="A60" s="1"/>
      <c r="B60" s="1"/>
      <c r="C60" s="1"/>
      <c r="D60" s="1"/>
      <c r="E60" s="1"/>
      <c r="F60" s="161"/>
      <c r="G60" s="143"/>
      <c r="H60" s="143"/>
      <c r="I60" s="143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50"/>
      <c r="B61" s="150"/>
      <c r="C61" s="150"/>
      <c r="D61" s="2" t="s">
        <v>70</v>
      </c>
      <c r="E61" s="150"/>
      <c r="F61" s="168"/>
      <c r="G61" s="153"/>
      <c r="H61" s="153">
        <f>ROUND((SUM(M54:M60))/2,2)</f>
        <v>0</v>
      </c>
      <c r="I61" s="153">
        <f>ROUND((SUM(I54:I60))/2,2)</f>
        <v>0</v>
      </c>
      <c r="J61" s="150"/>
      <c r="K61" s="150"/>
      <c r="L61" s="150">
        <f>ROUND((SUM(L54:L60))/2,2)</f>
        <v>0</v>
      </c>
      <c r="M61" s="150">
        <f>ROUND((SUM(M54:M60))/2,2)</f>
        <v>0</v>
      </c>
      <c r="N61" s="150"/>
      <c r="O61" s="150"/>
      <c r="P61" s="176"/>
      <c r="S61" s="176">
        <f>ROUND((SUM(S54:S60))/2,2)</f>
        <v>4.0999999999999996</v>
      </c>
      <c r="V61">
        <f>ROUND((SUM(V54:V60))/2,2)</f>
        <v>0</v>
      </c>
    </row>
    <row r="62" spans="1:26" x14ac:dyDescent="0.25">
      <c r="A62" s="178"/>
      <c r="B62" s="178"/>
      <c r="C62" s="178"/>
      <c r="D62" s="178" t="s">
        <v>72</v>
      </c>
      <c r="E62" s="178"/>
      <c r="F62" s="179"/>
      <c r="G62" s="180"/>
      <c r="H62" s="180">
        <f>ROUND((SUM(M9:M61))/3,2)</f>
        <v>0</v>
      </c>
      <c r="I62" s="180">
        <f>ROUND((SUM(I9:I61))/3,2)</f>
        <v>0</v>
      </c>
      <c r="J62" s="178"/>
      <c r="K62" s="178">
        <f>ROUND((SUM(K9:K61))/3,2)</f>
        <v>0</v>
      </c>
      <c r="L62" s="178">
        <f>ROUND((SUM(L9:L61))/3,2)</f>
        <v>0</v>
      </c>
      <c r="M62" s="178">
        <f>ROUND((SUM(M9:M61))/3,2)</f>
        <v>0</v>
      </c>
      <c r="N62" s="178"/>
      <c r="O62" s="178"/>
      <c r="P62" s="179"/>
      <c r="Q62" s="181"/>
      <c r="R62" s="181"/>
      <c r="S62" s="194">
        <f>ROUND((SUM(S9:S61))/3,2)</f>
        <v>490.62</v>
      </c>
      <c r="T62" s="181"/>
      <c r="U62" s="181"/>
      <c r="V62" s="181">
        <f>ROUND((SUM(V9:V61))/3,2)</f>
        <v>0</v>
      </c>
      <c r="Z62">
        <f>(SUM(Z9:Z61))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 xml:space="preserve">&amp;C&amp;B&amp; Rozpočet Rekonštukcia kultúno spoločenského areálu - Sedliská / Architektonicko-stavebné riešenie  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14414</vt:lpstr>
      <vt:lpstr>Rekap 14414</vt:lpstr>
      <vt:lpstr>SO 14414</vt:lpstr>
      <vt:lpstr>'Rekap 14414'!Názvy_tlače</vt:lpstr>
      <vt:lpstr>'SO 14414'!Názvy_tlače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2019-10-21T10:06:00Z</dcterms:created>
  <dcterms:modified xsi:type="dcterms:W3CDTF">2019-10-21T11:52:58Z</dcterms:modified>
</cp:coreProperties>
</file>