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edliská\"/>
    </mc:Choice>
  </mc:AlternateContent>
  <bookViews>
    <workbookView xWindow="0" yWindow="0" windowWidth="23220" windowHeight="11265"/>
  </bookViews>
  <sheets>
    <sheet name="Rekapitulácia" sheetId="1" r:id="rId1"/>
    <sheet name="Krycí list stavby" sheetId="2" r:id="rId2"/>
    <sheet name="Kryci_list 14309" sheetId="3" r:id="rId3"/>
    <sheet name="Rekap 14309" sheetId="4" r:id="rId4"/>
    <sheet name="SO 14309" sheetId="5" r:id="rId5"/>
    <sheet name="Kryci_list 14310" sheetId="6" r:id="rId6"/>
    <sheet name="Rekap 14310" sheetId="7" r:id="rId7"/>
    <sheet name="SO 14310" sheetId="8" r:id="rId8"/>
    <sheet name="Kryci_list 14311" sheetId="9" r:id="rId9"/>
    <sheet name="Rekap 14311" sheetId="10" r:id="rId10"/>
    <sheet name="SO 14311" sheetId="11" r:id="rId11"/>
  </sheets>
  <definedNames>
    <definedName name="_xlnm.Print_Titles" localSheetId="3">'Rekap 14309'!$9:$9</definedName>
    <definedName name="_xlnm.Print_Titles" localSheetId="6">'Rekap 14310'!$9:$9</definedName>
    <definedName name="_xlnm.Print_Titles" localSheetId="9">'Rekap 14311'!$9:$9</definedName>
    <definedName name="_xlnm.Print_Titles" localSheetId="4">'SO 14309'!$8:$8</definedName>
    <definedName name="_xlnm.Print_Titles" localSheetId="7">'SO 14310'!$8:$8</definedName>
    <definedName name="_xlnm.Print_Titles" localSheetId="10">'SO 14311'!$8:$8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J16" i="2"/>
  <c r="E16" i="2"/>
  <c r="F10" i="1"/>
  <c r="D10" i="1"/>
  <c r="E9" i="1"/>
  <c r="E8" i="1"/>
  <c r="E7" i="1"/>
  <c r="E10" i="1" s="1"/>
  <c r="J17" i="2" s="1"/>
  <c r="J17" i="9"/>
  <c r="K9" i="1"/>
  <c r="I30" i="9"/>
  <c r="J30" i="9" s="1"/>
  <c r="Z86" i="11"/>
  <c r="E16" i="10"/>
  <c r="V83" i="11"/>
  <c r="V85" i="11" s="1"/>
  <c r="F17" i="10" s="1"/>
  <c r="S83" i="11"/>
  <c r="F16" i="10" s="1"/>
  <c r="M83" i="11"/>
  <c r="C16" i="10" s="1"/>
  <c r="K82" i="11"/>
  <c r="J82" i="11"/>
  <c r="L82" i="11"/>
  <c r="I82" i="11"/>
  <c r="K81" i="11"/>
  <c r="J81" i="11"/>
  <c r="L81" i="11"/>
  <c r="I81" i="11"/>
  <c r="K80" i="11"/>
  <c r="J80" i="11"/>
  <c r="L80" i="11"/>
  <c r="L83" i="11" s="1"/>
  <c r="B16" i="10" s="1"/>
  <c r="I80" i="11"/>
  <c r="I83" i="11" s="1"/>
  <c r="D16" i="10" s="1"/>
  <c r="P77" i="11"/>
  <c r="E15" i="10" s="1"/>
  <c r="K76" i="11"/>
  <c r="J76" i="11"/>
  <c r="M76" i="11"/>
  <c r="I76" i="11"/>
  <c r="K75" i="11"/>
  <c r="J75" i="11"/>
  <c r="L75" i="11"/>
  <c r="I75" i="11"/>
  <c r="K74" i="11"/>
  <c r="J74" i="11"/>
  <c r="L74" i="11"/>
  <c r="I74" i="11"/>
  <c r="K73" i="11"/>
  <c r="J73" i="11"/>
  <c r="L73" i="11"/>
  <c r="I73" i="11"/>
  <c r="K72" i="11"/>
  <c r="J72" i="11"/>
  <c r="L72" i="11"/>
  <c r="I72" i="11"/>
  <c r="K71" i="11"/>
  <c r="J71" i="11"/>
  <c r="L71" i="11"/>
  <c r="I71" i="11"/>
  <c r="K70" i="11"/>
  <c r="J70" i="11"/>
  <c r="S70" i="11"/>
  <c r="M70" i="11"/>
  <c r="I70" i="11"/>
  <c r="K69" i="11"/>
  <c r="J69" i="11"/>
  <c r="L69" i="11"/>
  <c r="I69" i="11"/>
  <c r="K68" i="11"/>
  <c r="J68" i="11"/>
  <c r="M68" i="11"/>
  <c r="I68" i="11"/>
  <c r="K67" i="11"/>
  <c r="J67" i="11"/>
  <c r="L67" i="11"/>
  <c r="I67" i="11"/>
  <c r="K66" i="11"/>
  <c r="J66" i="11"/>
  <c r="L66" i="11"/>
  <c r="I66" i="11"/>
  <c r="K65" i="11"/>
  <c r="J65" i="11"/>
  <c r="L65" i="11"/>
  <c r="I65" i="11"/>
  <c r="K64" i="11"/>
  <c r="J64" i="11"/>
  <c r="L64" i="11"/>
  <c r="I64" i="11"/>
  <c r="K63" i="11"/>
  <c r="J63" i="11"/>
  <c r="L63" i="11"/>
  <c r="I63" i="11"/>
  <c r="K62" i="11"/>
  <c r="J62" i="11"/>
  <c r="L62" i="11"/>
  <c r="I62" i="11"/>
  <c r="K61" i="11"/>
  <c r="J61" i="11"/>
  <c r="L61" i="11"/>
  <c r="I61" i="11"/>
  <c r="K60" i="11"/>
  <c r="J60" i="11"/>
  <c r="L60" i="11"/>
  <c r="I60" i="11"/>
  <c r="K59" i="11"/>
  <c r="J59" i="11"/>
  <c r="L59" i="11"/>
  <c r="I59" i="11"/>
  <c r="K58" i="11"/>
  <c r="J58" i="11"/>
  <c r="L58" i="11"/>
  <c r="I58" i="11"/>
  <c r="K57" i="11"/>
  <c r="J57" i="11"/>
  <c r="L57" i="11"/>
  <c r="I57" i="11"/>
  <c r="K56" i="11"/>
  <c r="J56" i="11"/>
  <c r="L56" i="11"/>
  <c r="I56" i="11"/>
  <c r="K55" i="11"/>
  <c r="J55" i="11"/>
  <c r="L55" i="11"/>
  <c r="I55" i="11"/>
  <c r="K54" i="11"/>
  <c r="J54" i="11"/>
  <c r="L54" i="11"/>
  <c r="I54" i="11"/>
  <c r="K53" i="11"/>
  <c r="J53" i="11"/>
  <c r="L53" i="11"/>
  <c r="I53" i="11"/>
  <c r="K52" i="11"/>
  <c r="J52" i="11"/>
  <c r="L52" i="11"/>
  <c r="I52" i="11"/>
  <c r="K51" i="11"/>
  <c r="J51" i="11"/>
  <c r="L51" i="11"/>
  <c r="I51" i="11"/>
  <c r="K50" i="11"/>
  <c r="J50" i="11"/>
  <c r="L50" i="11"/>
  <c r="I50" i="11"/>
  <c r="K49" i="11"/>
  <c r="J49" i="11"/>
  <c r="L49" i="11"/>
  <c r="I49" i="11"/>
  <c r="K48" i="11"/>
  <c r="J48" i="11"/>
  <c r="L48" i="11"/>
  <c r="I48" i="11"/>
  <c r="K47" i="11"/>
  <c r="J47" i="11"/>
  <c r="L47" i="11"/>
  <c r="I47" i="11"/>
  <c r="K46" i="11"/>
  <c r="J46" i="11"/>
  <c r="L46" i="11"/>
  <c r="I46" i="11"/>
  <c r="K45" i="11"/>
  <c r="J45" i="11"/>
  <c r="L45" i="11"/>
  <c r="I45" i="11"/>
  <c r="K44" i="11"/>
  <c r="J44" i="11"/>
  <c r="L44" i="11"/>
  <c r="I44" i="11"/>
  <c r="K43" i="11"/>
  <c r="J43" i="11"/>
  <c r="L43" i="11"/>
  <c r="I43" i="11"/>
  <c r="K42" i="11"/>
  <c r="J42" i="11"/>
  <c r="L42" i="11"/>
  <c r="I42" i="11"/>
  <c r="K41" i="11"/>
  <c r="J41" i="11"/>
  <c r="L41" i="11"/>
  <c r="I41" i="11"/>
  <c r="K40" i="11"/>
  <c r="J40" i="11"/>
  <c r="L40" i="11"/>
  <c r="I40" i="11"/>
  <c r="K39" i="11"/>
  <c r="J39" i="11"/>
  <c r="L39" i="11"/>
  <c r="I39" i="11"/>
  <c r="K38" i="11"/>
  <c r="J38" i="11"/>
  <c r="L38" i="11"/>
  <c r="I38" i="11"/>
  <c r="K37" i="11"/>
  <c r="J37" i="11"/>
  <c r="L37" i="11"/>
  <c r="I37" i="11"/>
  <c r="K36" i="11"/>
  <c r="J36" i="11"/>
  <c r="L36" i="11"/>
  <c r="I36" i="11"/>
  <c r="K35" i="11"/>
  <c r="J35" i="11"/>
  <c r="L35" i="11"/>
  <c r="I35" i="11"/>
  <c r="K34" i="11"/>
  <c r="J34" i="11"/>
  <c r="L34" i="11"/>
  <c r="I34" i="11"/>
  <c r="K33" i="11"/>
  <c r="J33" i="11"/>
  <c r="L33" i="11"/>
  <c r="I33" i="11"/>
  <c r="K32" i="11"/>
  <c r="J32" i="11"/>
  <c r="L32" i="11"/>
  <c r="I32" i="11"/>
  <c r="K31" i="11"/>
  <c r="J31" i="11"/>
  <c r="L31" i="11"/>
  <c r="I31" i="11"/>
  <c r="K30" i="11"/>
  <c r="J30" i="11"/>
  <c r="L30" i="11"/>
  <c r="I30" i="11"/>
  <c r="K29" i="11"/>
  <c r="J29" i="11"/>
  <c r="L29" i="11"/>
  <c r="I29" i="11"/>
  <c r="K28" i="11"/>
  <c r="J28" i="11"/>
  <c r="L28" i="11"/>
  <c r="I28" i="11"/>
  <c r="K27" i="11"/>
  <c r="J27" i="11"/>
  <c r="L27" i="11"/>
  <c r="I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I23" i="11"/>
  <c r="K22" i="11"/>
  <c r="J22" i="11"/>
  <c r="L22" i="11"/>
  <c r="I22" i="11"/>
  <c r="P16" i="11"/>
  <c r="P18" i="11" s="1"/>
  <c r="E12" i="10" s="1"/>
  <c r="H16" i="11"/>
  <c r="M16" i="11"/>
  <c r="C11" i="10" s="1"/>
  <c r="K15" i="11"/>
  <c r="J15" i="11"/>
  <c r="L15" i="11"/>
  <c r="I15" i="11"/>
  <c r="K14" i="11"/>
  <c r="J14" i="11"/>
  <c r="L14" i="11"/>
  <c r="I14" i="11"/>
  <c r="I16" i="11" s="1"/>
  <c r="D11" i="10" s="1"/>
  <c r="K13" i="11"/>
  <c r="J13" i="11"/>
  <c r="S13" i="11"/>
  <c r="L13" i="11"/>
  <c r="I13" i="11"/>
  <c r="K12" i="11"/>
  <c r="J12" i="11"/>
  <c r="L12" i="11"/>
  <c r="I12" i="11"/>
  <c r="K11" i="11"/>
  <c r="K86" i="11" s="1"/>
  <c r="J11" i="11"/>
  <c r="L11" i="11"/>
  <c r="I11" i="11"/>
  <c r="J20" i="9"/>
  <c r="J17" i="6"/>
  <c r="K8" i="1"/>
  <c r="J30" i="6"/>
  <c r="I30" i="6"/>
  <c r="Z59" i="8"/>
  <c r="E14" i="7"/>
  <c r="V56" i="8"/>
  <c r="V58" i="8" s="1"/>
  <c r="F15" i="7" s="1"/>
  <c r="K55" i="8"/>
  <c r="J55" i="8"/>
  <c r="L55" i="8"/>
  <c r="I55" i="8"/>
  <c r="K54" i="8"/>
  <c r="J54" i="8"/>
  <c r="S54" i="8"/>
  <c r="M54" i="8"/>
  <c r="I54" i="8"/>
  <c r="K53" i="8"/>
  <c r="J53" i="8"/>
  <c r="S53" i="8"/>
  <c r="L53" i="8"/>
  <c r="I53" i="8"/>
  <c r="K52" i="8"/>
  <c r="J52" i="8"/>
  <c r="L52" i="8"/>
  <c r="I52" i="8"/>
  <c r="K51" i="8"/>
  <c r="J51" i="8"/>
  <c r="S51" i="8"/>
  <c r="L51" i="8"/>
  <c r="I51" i="8"/>
  <c r="K50" i="8"/>
  <c r="J50" i="8"/>
  <c r="S50" i="8"/>
  <c r="M50" i="8"/>
  <c r="I50" i="8"/>
  <c r="K49" i="8"/>
  <c r="J49" i="8"/>
  <c r="S49" i="8"/>
  <c r="L49" i="8"/>
  <c r="I49" i="8"/>
  <c r="K48" i="8"/>
  <c r="J48" i="8"/>
  <c r="S48" i="8"/>
  <c r="M48" i="8"/>
  <c r="I48" i="8"/>
  <c r="K47" i="8"/>
  <c r="J47" i="8"/>
  <c r="S47" i="8"/>
  <c r="L47" i="8"/>
  <c r="I47" i="8"/>
  <c r="K46" i="8"/>
  <c r="J46" i="8"/>
  <c r="S46" i="8"/>
  <c r="M46" i="8"/>
  <c r="I46" i="8"/>
  <c r="K45" i="8"/>
  <c r="J45" i="8"/>
  <c r="S45" i="8"/>
  <c r="L45" i="8"/>
  <c r="I45" i="8"/>
  <c r="K44" i="8"/>
  <c r="J44" i="8"/>
  <c r="S44" i="8"/>
  <c r="M44" i="8"/>
  <c r="I44" i="8"/>
  <c r="K43" i="8"/>
  <c r="J43" i="8"/>
  <c r="S43" i="8"/>
  <c r="L43" i="8"/>
  <c r="I43" i="8"/>
  <c r="K42" i="8"/>
  <c r="J42" i="8"/>
  <c r="L42" i="8"/>
  <c r="I42" i="8"/>
  <c r="K41" i="8"/>
  <c r="J41" i="8"/>
  <c r="L41" i="8"/>
  <c r="I41" i="8"/>
  <c r="K40" i="8"/>
  <c r="J40" i="8"/>
  <c r="S40" i="8"/>
  <c r="M40" i="8"/>
  <c r="I40" i="8"/>
  <c r="K39" i="8"/>
  <c r="J39" i="8"/>
  <c r="S39" i="8"/>
  <c r="L39" i="8"/>
  <c r="I39" i="8"/>
  <c r="K38" i="8"/>
  <c r="J38" i="8"/>
  <c r="L38" i="8"/>
  <c r="I38" i="8"/>
  <c r="K37" i="8"/>
  <c r="J37" i="8"/>
  <c r="S37" i="8"/>
  <c r="L37" i="8"/>
  <c r="I37" i="8"/>
  <c r="K36" i="8"/>
  <c r="J36" i="8"/>
  <c r="S36" i="8"/>
  <c r="M36" i="8"/>
  <c r="I36" i="8"/>
  <c r="K35" i="8"/>
  <c r="J35" i="8"/>
  <c r="S35" i="8"/>
  <c r="S56" i="8" s="1"/>
  <c r="F14" i="7" s="1"/>
  <c r="L35" i="8"/>
  <c r="L56" i="8" s="1"/>
  <c r="B14" i="7" s="1"/>
  <c r="I35" i="8"/>
  <c r="P32" i="8"/>
  <c r="E13" i="7" s="1"/>
  <c r="H32" i="8"/>
  <c r="M32" i="8"/>
  <c r="C13" i="7" s="1"/>
  <c r="K31" i="8"/>
  <c r="J31" i="8"/>
  <c r="L31" i="8"/>
  <c r="I31" i="8"/>
  <c r="K30" i="8"/>
  <c r="J30" i="8"/>
  <c r="S30" i="8"/>
  <c r="L30" i="8"/>
  <c r="I30" i="8"/>
  <c r="K29" i="8"/>
  <c r="J29" i="8"/>
  <c r="S29" i="8"/>
  <c r="L29" i="8"/>
  <c r="I29" i="8"/>
  <c r="K28" i="8"/>
  <c r="J28" i="8"/>
  <c r="L28" i="8"/>
  <c r="I28" i="8"/>
  <c r="K27" i="8"/>
  <c r="J27" i="8"/>
  <c r="L27" i="8"/>
  <c r="I27" i="8"/>
  <c r="K26" i="8"/>
  <c r="J26" i="8"/>
  <c r="S26" i="8"/>
  <c r="S32" i="8" s="1"/>
  <c r="F13" i="7" s="1"/>
  <c r="L26" i="8"/>
  <c r="L32" i="8" s="1"/>
  <c r="B13" i="7" s="1"/>
  <c r="I26" i="8"/>
  <c r="P23" i="8"/>
  <c r="E12" i="7" s="1"/>
  <c r="H23" i="8"/>
  <c r="M23" i="8"/>
  <c r="C12" i="7" s="1"/>
  <c r="K22" i="8"/>
  <c r="J22" i="8"/>
  <c r="L22" i="8"/>
  <c r="I22" i="8"/>
  <c r="K21" i="8"/>
  <c r="J21" i="8"/>
  <c r="L21" i="8"/>
  <c r="I21" i="8"/>
  <c r="K20" i="8"/>
  <c r="J20" i="8"/>
  <c r="S20" i="8"/>
  <c r="L20" i="8"/>
  <c r="I20" i="8"/>
  <c r="K19" i="8"/>
  <c r="J19" i="8"/>
  <c r="S19" i="8"/>
  <c r="L19" i="8"/>
  <c r="I19" i="8"/>
  <c r="K18" i="8"/>
  <c r="J18" i="8"/>
  <c r="S18" i="8"/>
  <c r="L18" i="8"/>
  <c r="I18" i="8"/>
  <c r="K17" i="8"/>
  <c r="J17" i="8"/>
  <c r="S17" i="8"/>
  <c r="S23" i="8" s="1"/>
  <c r="F12" i="7" s="1"/>
  <c r="L17" i="8"/>
  <c r="I17" i="8"/>
  <c r="I23" i="8" s="1"/>
  <c r="D12" i="7" s="1"/>
  <c r="E11" i="7"/>
  <c r="P14" i="8"/>
  <c r="K13" i="8"/>
  <c r="J13" i="8"/>
  <c r="L13" i="8"/>
  <c r="I13" i="8"/>
  <c r="K12" i="8"/>
  <c r="J12" i="8"/>
  <c r="S12" i="8"/>
  <c r="M12" i="8"/>
  <c r="I12" i="8"/>
  <c r="K11" i="8"/>
  <c r="K59" i="8" s="1"/>
  <c r="J11" i="8"/>
  <c r="S11" i="8"/>
  <c r="L11" i="8"/>
  <c r="I11" i="8"/>
  <c r="J20" i="6"/>
  <c r="J17" i="3"/>
  <c r="K7" i="1"/>
  <c r="J30" i="3"/>
  <c r="I30" i="3"/>
  <c r="Z147" i="5"/>
  <c r="E30" i="4"/>
  <c r="V144" i="5"/>
  <c r="V146" i="5" s="1"/>
  <c r="F31" i="4" s="1"/>
  <c r="M144" i="5"/>
  <c r="C30" i="4" s="1"/>
  <c r="K143" i="5"/>
  <c r="J143" i="5"/>
  <c r="S143" i="5"/>
  <c r="L143" i="5"/>
  <c r="I143" i="5"/>
  <c r="K142" i="5"/>
  <c r="J142" i="5"/>
  <c r="S142" i="5"/>
  <c r="S144" i="5" s="1"/>
  <c r="F30" i="4" s="1"/>
  <c r="L142" i="5"/>
  <c r="I142" i="5"/>
  <c r="I144" i="5" s="1"/>
  <c r="D30" i="4" s="1"/>
  <c r="P139" i="5"/>
  <c r="E29" i="4" s="1"/>
  <c r="H139" i="5"/>
  <c r="M139" i="5"/>
  <c r="C29" i="4" s="1"/>
  <c r="K138" i="5"/>
  <c r="J138" i="5"/>
  <c r="S138" i="5"/>
  <c r="L138" i="5"/>
  <c r="I138" i="5"/>
  <c r="K137" i="5"/>
  <c r="J137" i="5"/>
  <c r="S137" i="5"/>
  <c r="L137" i="5"/>
  <c r="I137" i="5"/>
  <c r="K136" i="5"/>
  <c r="J136" i="5"/>
  <c r="S136" i="5"/>
  <c r="L136" i="5"/>
  <c r="I136" i="5"/>
  <c r="K135" i="5"/>
  <c r="J135" i="5"/>
  <c r="S135" i="5"/>
  <c r="L135" i="5"/>
  <c r="I135" i="5"/>
  <c r="K134" i="5"/>
  <c r="J134" i="5"/>
  <c r="S134" i="5"/>
  <c r="S139" i="5" s="1"/>
  <c r="F29" i="4" s="1"/>
  <c r="L134" i="5"/>
  <c r="I134" i="5"/>
  <c r="I139" i="5" s="1"/>
  <c r="D29" i="4" s="1"/>
  <c r="P131" i="5"/>
  <c r="E28" i="4" s="1"/>
  <c r="K130" i="5"/>
  <c r="J130" i="5"/>
  <c r="L130" i="5"/>
  <c r="I130" i="5"/>
  <c r="K129" i="5"/>
  <c r="J129" i="5"/>
  <c r="S129" i="5"/>
  <c r="M129" i="5"/>
  <c r="M131" i="5" s="1"/>
  <c r="C28" i="4" s="1"/>
  <c r="I129" i="5"/>
  <c r="K128" i="5"/>
  <c r="J128" i="5"/>
  <c r="S128" i="5"/>
  <c r="S131" i="5" s="1"/>
  <c r="F28" i="4" s="1"/>
  <c r="L128" i="5"/>
  <c r="L131" i="5" s="1"/>
  <c r="B28" i="4" s="1"/>
  <c r="I128" i="5"/>
  <c r="E27" i="4"/>
  <c r="C27" i="4"/>
  <c r="P125" i="5"/>
  <c r="H125" i="5"/>
  <c r="M125" i="5"/>
  <c r="K124" i="5"/>
  <c r="J124" i="5"/>
  <c r="L124" i="5"/>
  <c r="I124" i="5"/>
  <c r="K123" i="5"/>
  <c r="J123" i="5"/>
  <c r="S123" i="5"/>
  <c r="L123" i="5"/>
  <c r="I123" i="5"/>
  <c r="K122" i="5"/>
  <c r="J122" i="5"/>
  <c r="S122" i="5"/>
  <c r="S125" i="5" s="1"/>
  <c r="F27" i="4" s="1"/>
  <c r="L122" i="5"/>
  <c r="I122" i="5"/>
  <c r="I125" i="5" s="1"/>
  <c r="D27" i="4" s="1"/>
  <c r="P119" i="5"/>
  <c r="E26" i="4" s="1"/>
  <c r="H119" i="5"/>
  <c r="M119" i="5"/>
  <c r="C26" i="4" s="1"/>
  <c r="K118" i="5"/>
  <c r="J118" i="5"/>
  <c r="L118" i="5"/>
  <c r="I118" i="5"/>
  <c r="K117" i="5"/>
  <c r="J117" i="5"/>
  <c r="L117" i="5"/>
  <c r="I117" i="5"/>
  <c r="K116" i="5"/>
  <c r="J116" i="5"/>
  <c r="S116" i="5"/>
  <c r="S119" i="5" s="1"/>
  <c r="F26" i="4" s="1"/>
  <c r="L116" i="5"/>
  <c r="I116" i="5"/>
  <c r="I119" i="5" s="1"/>
  <c r="D26" i="4" s="1"/>
  <c r="P113" i="5"/>
  <c r="E25" i="4" s="1"/>
  <c r="H113" i="5"/>
  <c r="M113" i="5"/>
  <c r="C25" i="4" s="1"/>
  <c r="K112" i="5"/>
  <c r="J112" i="5"/>
  <c r="L112" i="5"/>
  <c r="I112" i="5"/>
  <c r="K111" i="5"/>
  <c r="J111" i="5"/>
  <c r="L111" i="5"/>
  <c r="I111" i="5"/>
  <c r="K110" i="5"/>
  <c r="J110" i="5"/>
  <c r="S110" i="5"/>
  <c r="S113" i="5" s="1"/>
  <c r="F25" i="4" s="1"/>
  <c r="L110" i="5"/>
  <c r="I110" i="5"/>
  <c r="K109" i="5"/>
  <c r="J109" i="5"/>
  <c r="L109" i="5"/>
  <c r="I109" i="5"/>
  <c r="K108" i="5"/>
  <c r="J108" i="5"/>
  <c r="L108" i="5"/>
  <c r="I108" i="5"/>
  <c r="I113" i="5" s="1"/>
  <c r="D25" i="4" s="1"/>
  <c r="P105" i="5"/>
  <c r="E24" i="4" s="1"/>
  <c r="K104" i="5"/>
  <c r="J104" i="5"/>
  <c r="L104" i="5"/>
  <c r="I104" i="5"/>
  <c r="K103" i="5"/>
  <c r="J103" i="5"/>
  <c r="L103" i="5"/>
  <c r="I103" i="5"/>
  <c r="K102" i="5"/>
  <c r="J102" i="5"/>
  <c r="S102" i="5"/>
  <c r="L102" i="5"/>
  <c r="I102" i="5"/>
  <c r="K101" i="5"/>
  <c r="J101" i="5"/>
  <c r="L101" i="5"/>
  <c r="I101" i="5"/>
  <c r="K100" i="5"/>
  <c r="J100" i="5"/>
  <c r="S100" i="5"/>
  <c r="S105" i="5" s="1"/>
  <c r="F24" i="4" s="1"/>
  <c r="M100" i="5"/>
  <c r="I100" i="5"/>
  <c r="K99" i="5"/>
  <c r="J99" i="5"/>
  <c r="M99" i="5"/>
  <c r="M105" i="5" s="1"/>
  <c r="C24" i="4" s="1"/>
  <c r="I99" i="5"/>
  <c r="K98" i="5"/>
  <c r="J98" i="5"/>
  <c r="L98" i="5"/>
  <c r="I98" i="5"/>
  <c r="K97" i="5"/>
  <c r="J97" i="5"/>
  <c r="L97" i="5"/>
  <c r="I97" i="5"/>
  <c r="K96" i="5"/>
  <c r="J96" i="5"/>
  <c r="L96" i="5"/>
  <c r="I96" i="5"/>
  <c r="K95" i="5"/>
  <c r="J95" i="5"/>
  <c r="L95" i="5"/>
  <c r="I95" i="5"/>
  <c r="K94" i="5"/>
  <c r="J94" i="5"/>
  <c r="L94" i="5"/>
  <c r="L105" i="5" s="1"/>
  <c r="B24" i="4" s="1"/>
  <c r="I94" i="5"/>
  <c r="E23" i="4"/>
  <c r="C23" i="4"/>
  <c r="S91" i="5"/>
  <c r="F23" i="4" s="1"/>
  <c r="P91" i="5"/>
  <c r="H91" i="5"/>
  <c r="M91" i="5"/>
  <c r="K90" i="5"/>
  <c r="J90" i="5"/>
  <c r="L90" i="5"/>
  <c r="I90" i="5"/>
  <c r="K89" i="5"/>
  <c r="J89" i="5"/>
  <c r="L89" i="5"/>
  <c r="I89" i="5"/>
  <c r="K88" i="5"/>
  <c r="J88" i="5"/>
  <c r="L88" i="5"/>
  <c r="L91" i="5" s="1"/>
  <c r="B23" i="4" s="1"/>
  <c r="I88" i="5"/>
  <c r="I91" i="5" s="1"/>
  <c r="D23" i="4" s="1"/>
  <c r="P85" i="5"/>
  <c r="E22" i="4" s="1"/>
  <c r="K84" i="5"/>
  <c r="J84" i="5"/>
  <c r="L84" i="5"/>
  <c r="I84" i="5"/>
  <c r="K83" i="5"/>
  <c r="J83" i="5"/>
  <c r="S83" i="5"/>
  <c r="L83" i="5"/>
  <c r="I83" i="5"/>
  <c r="K82" i="5"/>
  <c r="J82" i="5"/>
  <c r="S82" i="5"/>
  <c r="M82" i="5"/>
  <c r="M85" i="5" s="1"/>
  <c r="C22" i="4" s="1"/>
  <c r="I82" i="5"/>
  <c r="K81" i="5"/>
  <c r="J81" i="5"/>
  <c r="S81" i="5"/>
  <c r="L81" i="5"/>
  <c r="I81" i="5"/>
  <c r="K80" i="5"/>
  <c r="J80" i="5"/>
  <c r="S80" i="5"/>
  <c r="L80" i="5"/>
  <c r="I80" i="5"/>
  <c r="K79" i="5"/>
  <c r="J79" i="5"/>
  <c r="S79" i="5"/>
  <c r="S85" i="5" s="1"/>
  <c r="F22" i="4" s="1"/>
  <c r="L79" i="5"/>
  <c r="I79" i="5"/>
  <c r="K78" i="5"/>
  <c r="J78" i="5"/>
  <c r="L78" i="5"/>
  <c r="I78" i="5"/>
  <c r="K77" i="5"/>
  <c r="J77" i="5"/>
  <c r="L77" i="5"/>
  <c r="L85" i="5" s="1"/>
  <c r="B22" i="4" s="1"/>
  <c r="I77" i="5"/>
  <c r="P74" i="5"/>
  <c r="E21" i="4" s="1"/>
  <c r="K73" i="5"/>
  <c r="J73" i="5"/>
  <c r="L73" i="5"/>
  <c r="I73" i="5"/>
  <c r="K72" i="5"/>
  <c r="J72" i="5"/>
  <c r="S72" i="5"/>
  <c r="S74" i="5" s="1"/>
  <c r="F21" i="4" s="1"/>
  <c r="M72" i="5"/>
  <c r="M74" i="5" s="1"/>
  <c r="C21" i="4" s="1"/>
  <c r="I72" i="5"/>
  <c r="K71" i="5"/>
  <c r="J71" i="5"/>
  <c r="L71" i="5"/>
  <c r="I71" i="5"/>
  <c r="K70" i="5"/>
  <c r="J70" i="5"/>
  <c r="L70" i="5"/>
  <c r="L74" i="5" s="1"/>
  <c r="B21" i="4" s="1"/>
  <c r="I70" i="5"/>
  <c r="P67" i="5"/>
  <c r="E20" i="4" s="1"/>
  <c r="K66" i="5"/>
  <c r="J66" i="5"/>
  <c r="L66" i="5"/>
  <c r="I66" i="5"/>
  <c r="K65" i="5"/>
  <c r="J65" i="5"/>
  <c r="S65" i="5"/>
  <c r="M65" i="5"/>
  <c r="I65" i="5"/>
  <c r="K64" i="5"/>
  <c r="J64" i="5"/>
  <c r="L64" i="5"/>
  <c r="I64" i="5"/>
  <c r="K63" i="5"/>
  <c r="J63" i="5"/>
  <c r="S63" i="5"/>
  <c r="M63" i="5"/>
  <c r="I63" i="5"/>
  <c r="K62" i="5"/>
  <c r="J62" i="5"/>
  <c r="S62" i="5"/>
  <c r="L62" i="5"/>
  <c r="I62" i="5"/>
  <c r="K61" i="5"/>
  <c r="J61" i="5"/>
  <c r="L61" i="5"/>
  <c r="I61" i="5"/>
  <c r="K60" i="5"/>
  <c r="J60" i="5"/>
  <c r="S60" i="5"/>
  <c r="M60" i="5"/>
  <c r="I60" i="5"/>
  <c r="K59" i="5"/>
  <c r="J59" i="5"/>
  <c r="S59" i="5"/>
  <c r="S67" i="5" s="1"/>
  <c r="F20" i="4" s="1"/>
  <c r="L59" i="5"/>
  <c r="L67" i="5" s="1"/>
  <c r="B20" i="4" s="1"/>
  <c r="I59" i="5"/>
  <c r="S56" i="5"/>
  <c r="F19" i="4" s="1"/>
  <c r="P56" i="5"/>
  <c r="E19" i="4" s="1"/>
  <c r="H56" i="5"/>
  <c r="M56" i="5"/>
  <c r="K55" i="5"/>
  <c r="J55" i="5"/>
  <c r="L55" i="5"/>
  <c r="I55" i="5"/>
  <c r="I56" i="5" s="1"/>
  <c r="D19" i="4" s="1"/>
  <c r="S49" i="5"/>
  <c r="F15" i="4" s="1"/>
  <c r="P49" i="5"/>
  <c r="E15" i="4" s="1"/>
  <c r="H49" i="5"/>
  <c r="M49" i="5"/>
  <c r="C15" i="4" s="1"/>
  <c r="K48" i="5"/>
  <c r="J48" i="5"/>
  <c r="L48" i="5"/>
  <c r="L49" i="5" s="1"/>
  <c r="B15" i="4" s="1"/>
  <c r="I48" i="5"/>
  <c r="I49" i="5" s="1"/>
  <c r="D15" i="4" s="1"/>
  <c r="E14" i="4"/>
  <c r="C14" i="4"/>
  <c r="P45" i="5"/>
  <c r="H45" i="5"/>
  <c r="M45" i="5"/>
  <c r="K44" i="5"/>
  <c r="J44" i="5"/>
  <c r="L44" i="5"/>
  <c r="I44" i="5"/>
  <c r="K43" i="5"/>
  <c r="J43" i="5"/>
  <c r="L43" i="5"/>
  <c r="I43" i="5"/>
  <c r="K42" i="5"/>
  <c r="J42" i="5"/>
  <c r="S42" i="5"/>
  <c r="L42" i="5"/>
  <c r="I42" i="5"/>
  <c r="K41" i="5"/>
  <c r="J41" i="5"/>
  <c r="S41" i="5"/>
  <c r="L41" i="5"/>
  <c r="I41" i="5"/>
  <c r="K40" i="5"/>
  <c r="J40" i="5"/>
  <c r="L40" i="5"/>
  <c r="I40" i="5"/>
  <c r="K39" i="5"/>
  <c r="J39" i="5"/>
  <c r="S39" i="5"/>
  <c r="S45" i="5" s="1"/>
  <c r="F14" i="4" s="1"/>
  <c r="L39" i="5"/>
  <c r="I39" i="5"/>
  <c r="K38" i="5"/>
  <c r="J38" i="5"/>
  <c r="L38" i="5"/>
  <c r="I38" i="5"/>
  <c r="E13" i="4"/>
  <c r="C13" i="4"/>
  <c r="P35" i="5"/>
  <c r="H35" i="5"/>
  <c r="M35" i="5"/>
  <c r="K34" i="5"/>
  <c r="J34" i="5"/>
  <c r="S34" i="5"/>
  <c r="L34" i="5"/>
  <c r="I34" i="5"/>
  <c r="K33" i="5"/>
  <c r="J33" i="5"/>
  <c r="L33" i="5"/>
  <c r="I33" i="5"/>
  <c r="K32" i="5"/>
  <c r="J32" i="5"/>
  <c r="S32" i="5"/>
  <c r="L32" i="5"/>
  <c r="I32" i="5"/>
  <c r="K31" i="5"/>
  <c r="J31" i="5"/>
  <c r="S31" i="5"/>
  <c r="L31" i="5"/>
  <c r="I31" i="5"/>
  <c r="K30" i="5"/>
  <c r="J30" i="5"/>
  <c r="L30" i="5"/>
  <c r="I30" i="5"/>
  <c r="K29" i="5"/>
  <c r="J29" i="5"/>
  <c r="L29" i="5"/>
  <c r="I29" i="5"/>
  <c r="K28" i="5"/>
  <c r="J28" i="5"/>
  <c r="L28" i="5"/>
  <c r="I28" i="5"/>
  <c r="K27" i="5"/>
  <c r="J27" i="5"/>
  <c r="L27" i="5"/>
  <c r="I27" i="5"/>
  <c r="K26" i="5"/>
  <c r="J26" i="5"/>
  <c r="S26" i="5"/>
  <c r="S35" i="5" s="1"/>
  <c r="F13" i="4" s="1"/>
  <c r="L26" i="5"/>
  <c r="I26" i="5"/>
  <c r="K25" i="5"/>
  <c r="J25" i="5"/>
  <c r="L25" i="5"/>
  <c r="I25" i="5"/>
  <c r="K24" i="5"/>
  <c r="J24" i="5"/>
  <c r="L24" i="5"/>
  <c r="I24" i="5"/>
  <c r="F12" i="4"/>
  <c r="S21" i="5"/>
  <c r="P21" i="5"/>
  <c r="E12" i="4" s="1"/>
  <c r="H21" i="5"/>
  <c r="M21" i="5"/>
  <c r="C12" i="4" s="1"/>
  <c r="K20" i="5"/>
  <c r="J20" i="5"/>
  <c r="L20" i="5"/>
  <c r="L21" i="5" s="1"/>
  <c r="B12" i="4" s="1"/>
  <c r="I20" i="5"/>
  <c r="I21" i="5" s="1"/>
  <c r="D12" i="4" s="1"/>
  <c r="E11" i="4"/>
  <c r="P17" i="5"/>
  <c r="H17" i="5"/>
  <c r="M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L17" i="5" s="1"/>
  <c r="B11" i="4" s="1"/>
  <c r="I13" i="5"/>
  <c r="K12" i="5"/>
  <c r="J12" i="5"/>
  <c r="S12" i="5"/>
  <c r="L12" i="5"/>
  <c r="I12" i="5"/>
  <c r="K11" i="5"/>
  <c r="J11" i="5"/>
  <c r="L11" i="5"/>
  <c r="I11" i="5"/>
  <c r="I17" i="5" s="1"/>
  <c r="D11" i="4" s="1"/>
  <c r="J20" i="3"/>
  <c r="I77" i="11" l="1"/>
  <c r="D15" i="10" s="1"/>
  <c r="L23" i="8"/>
  <c r="B12" i="7" s="1"/>
  <c r="I32" i="8"/>
  <c r="D13" i="7" s="1"/>
  <c r="I56" i="8"/>
  <c r="D14" i="7" s="1"/>
  <c r="M56" i="8"/>
  <c r="C14" i="7" s="1"/>
  <c r="L35" i="5"/>
  <c r="B13" i="4" s="1"/>
  <c r="I45" i="5"/>
  <c r="D14" i="4" s="1"/>
  <c r="L45" i="5"/>
  <c r="B14" i="4" s="1"/>
  <c r="I67" i="5"/>
  <c r="D20" i="4" s="1"/>
  <c r="M67" i="5"/>
  <c r="C20" i="4" s="1"/>
  <c r="I74" i="5"/>
  <c r="D21" i="4" s="1"/>
  <c r="I85" i="5"/>
  <c r="D22" i="4" s="1"/>
  <c r="I105" i="5"/>
  <c r="D24" i="4" s="1"/>
  <c r="L113" i="5"/>
  <c r="B25" i="4" s="1"/>
  <c r="L119" i="5"/>
  <c r="B26" i="4" s="1"/>
  <c r="L125" i="5"/>
  <c r="B27" i="4" s="1"/>
  <c r="I131" i="5"/>
  <c r="D28" i="4" s="1"/>
  <c r="L139" i="5"/>
  <c r="B29" i="4" s="1"/>
  <c r="L144" i="5"/>
  <c r="B30" i="4" s="1"/>
  <c r="J20" i="2"/>
  <c r="H18" i="11"/>
  <c r="M18" i="11"/>
  <c r="C12" i="10" s="1"/>
  <c r="L77" i="11"/>
  <c r="B15" i="10" s="1"/>
  <c r="H77" i="11"/>
  <c r="S77" i="11"/>
  <c r="F15" i="10" s="1"/>
  <c r="V86" i="11"/>
  <c r="F19" i="10" s="1"/>
  <c r="L16" i="11"/>
  <c r="B11" i="10" s="1"/>
  <c r="S16" i="11"/>
  <c r="E11" i="10"/>
  <c r="I18" i="11"/>
  <c r="D12" i="10" s="1"/>
  <c r="F16" i="9" s="1"/>
  <c r="L18" i="11"/>
  <c r="B12" i="10" s="1"/>
  <c r="M77" i="11"/>
  <c r="C15" i="10" s="1"/>
  <c r="E16" i="9"/>
  <c r="D16" i="9"/>
  <c r="I14" i="8"/>
  <c r="D11" i="7" s="1"/>
  <c r="M14" i="8"/>
  <c r="C11" i="7" s="1"/>
  <c r="V59" i="8"/>
  <c r="F17" i="7" s="1"/>
  <c r="L14" i="8"/>
  <c r="B11" i="7" s="1"/>
  <c r="H14" i="8"/>
  <c r="S14" i="8"/>
  <c r="F11" i="7" s="1"/>
  <c r="H58" i="8"/>
  <c r="K147" i="5"/>
  <c r="M51" i="5"/>
  <c r="C16" i="4" s="1"/>
  <c r="E16" i="3" s="1"/>
  <c r="H51" i="5"/>
  <c r="P51" i="5"/>
  <c r="E16" i="4" s="1"/>
  <c r="C11" i="4"/>
  <c r="I35" i="5"/>
  <c r="D13" i="4" s="1"/>
  <c r="I51" i="5"/>
  <c r="D16" i="4" s="1"/>
  <c r="S17" i="5"/>
  <c r="F11" i="4" s="1"/>
  <c r="L56" i="5"/>
  <c r="B19" i="4" s="1"/>
  <c r="C19" i="4"/>
  <c r="H67" i="5"/>
  <c r="H74" i="5"/>
  <c r="H85" i="5"/>
  <c r="H105" i="5"/>
  <c r="H131" i="5"/>
  <c r="S146" i="5"/>
  <c r="E31" i="4" s="1"/>
  <c r="V147" i="5"/>
  <c r="F33" i="4" s="1"/>
  <c r="H146" i="5"/>
  <c r="F16" i="3"/>
  <c r="F16" i="2" l="1"/>
  <c r="I85" i="11"/>
  <c r="D17" i="10" s="1"/>
  <c r="F18" i="9" s="1"/>
  <c r="F18" i="2" s="1"/>
  <c r="I58" i="8"/>
  <c r="D15" i="7" s="1"/>
  <c r="F17" i="6" s="1"/>
  <c r="I146" i="5"/>
  <c r="D31" i="4" s="1"/>
  <c r="F17" i="3" s="1"/>
  <c r="F17" i="2" s="1"/>
  <c r="F20" i="2" s="1"/>
  <c r="L51" i="5"/>
  <c r="B16" i="4" s="1"/>
  <c r="D16" i="3" s="1"/>
  <c r="D16" i="2" s="1"/>
  <c r="M146" i="5"/>
  <c r="H85" i="11"/>
  <c r="S85" i="11"/>
  <c r="E17" i="10" s="1"/>
  <c r="L85" i="11"/>
  <c r="B17" i="10" s="1"/>
  <c r="D18" i="9" s="1"/>
  <c r="D18" i="2" s="1"/>
  <c r="S18" i="11"/>
  <c r="F12" i="10" s="1"/>
  <c r="F11" i="10"/>
  <c r="S86" i="11"/>
  <c r="E19" i="10" s="1"/>
  <c r="M85" i="11"/>
  <c r="C17" i="10" s="1"/>
  <c r="E18" i="9" s="1"/>
  <c r="E18" i="2" s="1"/>
  <c r="J22" i="9"/>
  <c r="F22" i="9"/>
  <c r="J23" i="9"/>
  <c r="L58" i="8"/>
  <c r="B15" i="7" s="1"/>
  <c r="D17" i="6" s="1"/>
  <c r="S58" i="8"/>
  <c r="E15" i="7" s="1"/>
  <c r="M58" i="8"/>
  <c r="I59" i="8"/>
  <c r="I147" i="5"/>
  <c r="S51" i="5"/>
  <c r="F16" i="4" s="1"/>
  <c r="L146" i="5"/>
  <c r="B31" i="4" s="1"/>
  <c r="D17" i="3" s="1"/>
  <c r="D17" i="2" s="1"/>
  <c r="S147" i="5"/>
  <c r="E33" i="4" s="1"/>
  <c r="J22" i="3"/>
  <c r="F24" i="3"/>
  <c r="F23" i="3"/>
  <c r="F20" i="3"/>
  <c r="F23" i="9" l="1"/>
  <c r="F20" i="9"/>
  <c r="J24" i="9"/>
  <c r="J26" i="9" s="1"/>
  <c r="L86" i="11"/>
  <c r="B19" i="10" s="1"/>
  <c r="I86" i="11"/>
  <c r="F24" i="9"/>
  <c r="D17" i="7"/>
  <c r="B8" i="1"/>
  <c r="J24" i="6"/>
  <c r="F23" i="6"/>
  <c r="F24" i="6"/>
  <c r="F24" i="2" s="1"/>
  <c r="F20" i="6"/>
  <c r="J22" i="6"/>
  <c r="J23" i="6"/>
  <c r="F22" i="6"/>
  <c r="D33" i="4"/>
  <c r="B7" i="1"/>
  <c r="F22" i="3"/>
  <c r="J23" i="3"/>
  <c r="J23" i="2" s="1"/>
  <c r="J24" i="3"/>
  <c r="C31" i="4"/>
  <c r="E17" i="3" s="1"/>
  <c r="M147" i="5"/>
  <c r="C33" i="4" s="1"/>
  <c r="H147" i="5"/>
  <c r="H86" i="11"/>
  <c r="M86" i="11"/>
  <c r="C19" i="10" s="1"/>
  <c r="L59" i="8"/>
  <c r="B17" i="7" s="1"/>
  <c r="C15" i="7"/>
  <c r="E17" i="6" s="1"/>
  <c r="M59" i="8"/>
  <c r="C17" i="7" s="1"/>
  <c r="H59" i="8"/>
  <c r="S59" i="8"/>
  <c r="E17" i="7" s="1"/>
  <c r="L147" i="5"/>
  <c r="B33" i="4" s="1"/>
  <c r="J26" i="3"/>
  <c r="J28" i="9" l="1"/>
  <c r="C9" i="1"/>
  <c r="D19" i="10"/>
  <c r="B9" i="1"/>
  <c r="G9" i="1" s="1"/>
  <c r="F23" i="2"/>
  <c r="E17" i="2"/>
  <c r="J26" i="6"/>
  <c r="J22" i="2"/>
  <c r="J24" i="2"/>
  <c r="J26" i="2" s="1"/>
  <c r="J28" i="2" s="1"/>
  <c r="F22" i="2"/>
  <c r="J28" i="3"/>
  <c r="C7" i="1"/>
  <c r="B10" i="1"/>
  <c r="G7" i="1"/>
  <c r="I29" i="9"/>
  <c r="J29" i="9" s="1"/>
  <c r="J31" i="9" s="1"/>
  <c r="I29" i="3"/>
  <c r="J29" i="3" s="1"/>
  <c r="J31" i="3" s="1"/>
  <c r="J28" i="6" l="1"/>
  <c r="I29" i="6" s="1"/>
  <c r="J29" i="6" s="1"/>
  <c r="J31" i="6" s="1"/>
  <c r="C8" i="1"/>
  <c r="G8" i="1" s="1"/>
  <c r="G10" i="1" s="1"/>
  <c r="B11" i="1" l="1"/>
  <c r="B12" i="1" s="1"/>
  <c r="C10" i="1"/>
  <c r="I29" i="2"/>
  <c r="J29" i="2" s="1"/>
  <c r="I30" i="2" l="1"/>
  <c r="J30" i="2" s="1"/>
  <c r="J31" i="2" s="1"/>
  <c r="G12" i="1"/>
  <c r="G11" i="1"/>
  <c r="G13" i="1" s="1"/>
</calcChain>
</file>

<file path=xl/sharedStrings.xml><?xml version="1.0" encoding="utf-8"?>
<sst xmlns="http://schemas.openxmlformats.org/spreadsheetml/2006/main" count="1179" uniqueCount="513">
  <si>
    <t>Rekapitulácia rozpočtu</t>
  </si>
  <si>
    <t>Stavba Obnovou zachráňme novorománsku stavbu vranovského regiónu - I. etapa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</si>
  <si>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</si>
  <si>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</si>
  <si>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</si>
  <si>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</si>
  <si>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</si>
  <si>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</si>
  <si>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</si>
  <si>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</si>
  <si>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</si>
  <si>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</si>
  <si>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Architektonicko stavebné riešenie</t>
  </si>
  <si>
    <t>Zdravotechnická inštalácia</t>
  </si>
  <si>
    <t>Elektroinštalácia</t>
  </si>
  <si>
    <t>Krycí list rozpočtu</t>
  </si>
  <si>
    <t xml:space="preserve">Miesto:  </t>
  </si>
  <si>
    <t>Objekt Architektonicko stavebné riešenie</t>
  </si>
  <si>
    <t xml:space="preserve">Ks: </t>
  </si>
  <si>
    <t xml:space="preserve">Zákazka: </t>
  </si>
  <si>
    <t xml:space="preserve">Spracoval: </t>
  </si>
  <si>
    <t xml:space="preserve">Dňa </t>
  </si>
  <si>
    <t>12.09.2019</t>
  </si>
  <si>
    <t>Odberateľ: Obec Sedliská</t>
  </si>
  <si>
    <t>Projektant: Inžinierska agentúra. s. r .o.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</si>
  <si>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</si>
  <si>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</si>
  <si>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</si>
  <si>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</si>
  <si>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</si>
  <si>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</si>
  <si>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</si>
  <si>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</si>
  <si>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</si>
  <si>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</si>
  <si>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</si>
  <si>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</si>
  <si>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</si>
  <si>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</si>
  <si>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</si>
  <si>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</si>
  <si>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</si>
  <si>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</si>
  <si>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</si>
  <si>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</si>
  <si>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</si>
  <si>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</si>
  <si>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</si>
  <si>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</si>
  <si>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</si>
  <si>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</si>
  <si>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</si>
  <si>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</si>
  <si>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</si>
  <si>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</si>
  <si>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</si>
  <si>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</si>
  <si>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</si>
  <si>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</si>
  <si>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</si>
  <si>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</si>
  <si>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</si>
  <si>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</si>
  <si>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</si>
  <si>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12.09.2019</t>
  </si>
  <si>
    <t>Prehľad rozpočtových nákladov</t>
  </si>
  <si>
    <t>Práce HSV</t>
  </si>
  <si>
    <t>ZEMNÉ PRÁCE</t>
  </si>
  <si>
    <t>SPEVNENÉ PLOCHY</t>
  </si>
  <si>
    <t>POVRCHOVÉ ÚPRAVY</t>
  </si>
  <si>
    <t>OSTATNÉ PRÁCE</t>
  </si>
  <si>
    <t>PRESUNY HMÔT</t>
  </si>
  <si>
    <t>Práce PSV</t>
  </si>
  <si>
    <t xml:space="preserve"> </t>
  </si>
  <si>
    <t>POVLAKOVÉ KRYTINY</t>
  </si>
  <si>
    <t>IZOLÁCIE TEPELNÉ BEŽNÝCH STAVEB. KONŠTRUKCIÍ</t>
  </si>
  <si>
    <t>KONŠTRUKCIE TESÁRSKE</t>
  </si>
  <si>
    <t>DREVOSTAVBY</t>
  </si>
  <si>
    <t>KONŠTRUKCIE STOLÁRSKE</t>
  </si>
  <si>
    <t>PODLAHY A OBKLADY KERAMICKÉ-DLAŽBY</t>
  </si>
  <si>
    <t>KONŠTRUKCIE Z PRÍRODNÉHO KAMEŇA-DLAŽBY</t>
  </si>
  <si>
    <t>PODLAHY TERACOVÉ</t>
  </si>
  <si>
    <t>PODLAHY A OBKLADY KERAMICKÉ-OBKLADY</t>
  </si>
  <si>
    <t>NÁTERY</t>
  </si>
  <si>
    <t>MAĽBY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</si>
  <si>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</si>
  <si>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</si>
  <si>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</si>
  <si>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</si>
  <si>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</si>
  <si>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</si>
  <si>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</si>
  <si>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</si>
  <si>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</si>
  <si>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</si>
  <si>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</si>
  <si>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</si>
  <si>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Obnovou zachráňme novorománsku stavbu vranovského regiónu - I. etapa</t>
  </si>
  <si>
    <t>231/A 2</t>
  </si>
  <si>
    <t xml:space="preserve"> 111212112</t>
  </si>
  <si>
    <t xml:space="preserve">Odstránenie drevín priem. do 100 mm s odstránením pňa v rovine alebo na svahu nad 1:5 do 1:2   </t>
  </si>
  <si>
    <t>m2</t>
  </si>
  <si>
    <t xml:space="preserve">  1/A 1</t>
  </si>
  <si>
    <t xml:space="preserve"> 112201101</t>
  </si>
  <si>
    <t xml:space="preserve">Odstránenie pňov na vzdial. 50 m priemeru nad 100 do 300 mm   </t>
  </si>
  <si>
    <t>ks</t>
  </si>
  <si>
    <t xml:space="preserve"> 120901122</t>
  </si>
  <si>
    <t xml:space="preserve">Búranie konštrukcií z betónu prostého prekladaného kameňom v odkopávkach   </t>
  </si>
  <si>
    <t>m3</t>
  </si>
  <si>
    <t xml:space="preserve"> 130301001</t>
  </si>
  <si>
    <t xml:space="preserve">Výkop jamy a ryhy v obmedzenom priestore horn. tr.4 ručne   </t>
  </si>
  <si>
    <t xml:space="preserve"> 174101102</t>
  </si>
  <si>
    <t xml:space="preserve">Zásyp sypaninou v uzavretých priestoroch s urovnaním povrchu zásypu   </t>
  </si>
  <si>
    <t xml:space="preserve"> 182001112</t>
  </si>
  <si>
    <t xml:space="preserve">Plošná úprava terénu pri nerovnostiach terénu nad 50-100mm na svahu nad 1:5-1:2   </t>
  </si>
  <si>
    <t>R/RE</t>
  </si>
  <si>
    <t xml:space="preserve"> 564231112,1</t>
  </si>
  <si>
    <t xml:space="preserve">Dunajský štrk hr. 70 mm - D+ M - strecha   </t>
  </si>
  <si>
    <t xml:space="preserve"> 61145145,1</t>
  </si>
  <si>
    <t xml:space="preserve">Oprava vnútorných cementových omietok  stropov   </t>
  </si>
  <si>
    <t xml:space="preserve"> 61245147,1</t>
  </si>
  <si>
    <t xml:space="preserve">Oprava vnútorných cement. omietok stien   </t>
  </si>
  <si>
    <t xml:space="preserve"> 14/C 1</t>
  </si>
  <si>
    <t xml:space="preserve"> 622454321</t>
  </si>
  <si>
    <t xml:space="preserve">Oprava vonk.omietok cementových   </t>
  </si>
  <si>
    <t xml:space="preserve"> 622463282,1</t>
  </si>
  <si>
    <t xml:space="preserve">Odstránenie náterov grafitových   </t>
  </si>
  <si>
    <t xml:space="preserve"> 622463262,1</t>
  </si>
  <si>
    <t xml:space="preserve">Ochrana, čistenie a sanácia konštrukcií, odstráňovač rias   </t>
  </si>
  <si>
    <t xml:space="preserve"> 624401115,1</t>
  </si>
  <si>
    <t xml:space="preserve">Oprava poškodených hrán - rimsy (s dodaním hmôt) cementovou maltou   </t>
  </si>
  <si>
    <t>m</t>
  </si>
  <si>
    <t xml:space="preserve"> 627471442,1</t>
  </si>
  <si>
    <t xml:space="preserve">Ochrana výstuže podhľadu   </t>
  </si>
  <si>
    <t xml:space="preserve"> 11/A 1</t>
  </si>
  <si>
    <t xml:space="preserve"> 631315611</t>
  </si>
  <si>
    <t xml:space="preserve">Mazanina z betónu prostého (m3) tr. C 16/20 hr.nad 120 do 240 mm   </t>
  </si>
  <si>
    <t xml:space="preserve"> 631362441</t>
  </si>
  <si>
    <t xml:space="preserve">Výstuž mazanín z betónov (z kameniva) a z ľahkých betónov zo sietí KARI, priemer drôtu 8/8 mm, veľkosť oka 100x100 mm   </t>
  </si>
  <si>
    <t xml:space="preserve"> 632451056,1</t>
  </si>
  <si>
    <t xml:space="preserve">Poter pieskovocementový hr. nad 50 do 60 mm (krycí nášľapný)   </t>
  </si>
  <si>
    <t xml:space="preserve"> 631362422</t>
  </si>
  <si>
    <t xml:space="preserve">Výstuž mazanín z betónov (z kameniva) a z ľahkých betónov zo sietí KARI, priemer drôtu 6/6 mm, veľkosť oka 150x150 mm   </t>
  </si>
  <si>
    <t>211/C 1</t>
  </si>
  <si>
    <t xml:space="preserve"> 938902071</t>
  </si>
  <si>
    <t xml:space="preserve">Očistenie povrchu betónových konštrukcií tlakovou vodou   </t>
  </si>
  <si>
    <t xml:space="preserve">  3/A 1</t>
  </si>
  <si>
    <t xml:space="preserve"> 941942011</t>
  </si>
  <si>
    <t xml:space="preserve">Montáž lešenia rámového systémového s podlahami šírky nad 0,75 do 1,10 m, výšky do 10 m   </t>
  </si>
  <si>
    <t xml:space="preserve"> 941942911</t>
  </si>
  <si>
    <t xml:space="preserve">Príplatok za prvý a každý ďalší i začatý týždeň použitia lešenia rámového systémového šírky nad 0,75 do 1,10 m, výšky do 10 m   </t>
  </si>
  <si>
    <t xml:space="preserve">  3/B 1</t>
  </si>
  <si>
    <t xml:space="preserve"> 941941841</t>
  </si>
  <si>
    <t xml:space="preserve">Demontáž lešenia ľahkého pracovného radového s podlahami šírky nad 1,00 do 1,20 m, výšky do 10 m   </t>
  </si>
  <si>
    <t xml:space="preserve"> 941955004</t>
  </si>
  <si>
    <t xml:space="preserve">Lešenie ľahké pracovné pomocné s výškou lešeňovej podlahy nad 2,50 do 3,5 m   </t>
  </si>
  <si>
    <t xml:space="preserve"> 13/B 1</t>
  </si>
  <si>
    <t xml:space="preserve"> 965043421</t>
  </si>
  <si>
    <t xml:space="preserve">Búranie podkladov pod dlažby, liatych dlažieb a mazanín,betón s poterom,teracom hr.do 150 mm,  plochy do 1 m2 -2,20000t   </t>
  </si>
  <si>
    <t xml:space="preserve"> 000700041</t>
  </si>
  <si>
    <t xml:space="preserve">Dopravné náklady - vnútrostaveniskový presun z medziskládky k objektu bez rozlíšenia   </t>
  </si>
  <si>
    <t>eur</t>
  </si>
  <si>
    <t xml:space="preserve"> 999281111</t>
  </si>
  <si>
    <t xml:space="preserve">Presun hmôt pre opravy a údržbu objektov vrátane vonkajších plášťov výšky do 25 m   </t>
  </si>
  <si>
    <t>t</t>
  </si>
  <si>
    <t xml:space="preserve"> 783201812</t>
  </si>
  <si>
    <t xml:space="preserve">Odstránenie starých náterov z kovových stavebných doplnkových konštrukcií oceľovou kefou   </t>
  </si>
  <si>
    <t>711/A 2</t>
  </si>
  <si>
    <t xml:space="preserve"> 712370070</t>
  </si>
  <si>
    <t xml:space="preserve">Zhotovenie povlakovej krytiny striech plochých do 10° PVC-P fóliou upevnenou prikotvením so zvarením spoju   </t>
  </si>
  <si>
    <t>S/S20</t>
  </si>
  <si>
    <t xml:space="preserve"> 2832990650</t>
  </si>
  <si>
    <t>Kotviaca technika - vrut SK-RB Power   alebo ekvivalent</t>
  </si>
  <si>
    <t xml:space="preserve"> 2833000124</t>
  </si>
  <si>
    <t xml:space="preserve">818/V-UV hydroizolačná fólia hr.1,5 mm, š.2,05m šedá, s UV ochranou   </t>
  </si>
  <si>
    <t xml:space="preserve"> 712973840</t>
  </si>
  <si>
    <t xml:space="preserve">Detaily k termoplastom všeobecne, oplechovanie okraja odkvapovou záveternou lištou z hrubopolpast. plechu RŠ 250 mm   </t>
  </si>
  <si>
    <t xml:space="preserve"> 2832990600</t>
  </si>
  <si>
    <t xml:space="preserve">Kotviaca technika - rozperný nit do betónu   </t>
  </si>
  <si>
    <t xml:space="preserve"> 712990040</t>
  </si>
  <si>
    <t xml:space="preserve">Položenie geotextílie vodorovne alebo zvislo na strechy ploché do 10°   </t>
  </si>
  <si>
    <t>S/S90</t>
  </si>
  <si>
    <t xml:space="preserve"> 6936651400</t>
  </si>
  <si>
    <t>Geotextília netkaná polypropylénová Tatratex PP 400   alebo ekvivalent</t>
  </si>
  <si>
    <t xml:space="preserve"> 998712201</t>
  </si>
  <si>
    <t xml:space="preserve">Presun hmôt pre izoláciu povlakovej krytiny v objektoch výšky do 6 m   </t>
  </si>
  <si>
    <t>%</t>
  </si>
  <si>
    <t xml:space="preserve"> 713131133</t>
  </si>
  <si>
    <t xml:space="preserve">Montáž tepelnej izolácie stien minerálnou vlnou, bodovým prilepením   </t>
  </si>
  <si>
    <t xml:space="preserve"> 6314150381,1</t>
  </si>
  <si>
    <t xml:space="preserve">Tepelná izolácia, čadičová minerálna a akustická izolácia - doska 100x600x1000 mm   </t>
  </si>
  <si>
    <t xml:space="preserve"> 6314150360</t>
  </si>
  <si>
    <t xml:space="preserve">Tepelná izolácia, čadičová minerálna a akustická izolácia - doska 60x600x1000 mm   </t>
  </si>
  <si>
    <t>713/A 5</t>
  </si>
  <si>
    <t xml:space="preserve"> 998713201</t>
  </si>
  <si>
    <t xml:space="preserve">Presun hmôt pre izolácie tepelné v objektoch výšky do 6 m   </t>
  </si>
  <si>
    <t>762/A 1</t>
  </si>
  <si>
    <t xml:space="preserve"> 762523104</t>
  </si>
  <si>
    <t xml:space="preserve">Položenie podláh hobľovaných na zraz z dosiek a fošien   </t>
  </si>
  <si>
    <t xml:space="preserve"> 6051015402,1</t>
  </si>
  <si>
    <t xml:space="preserve">Opracované dosky a fošne omietané smrek akosť I hr.38-50mm x B=170-240mm   </t>
  </si>
  <si>
    <t xml:space="preserve"> 762712110</t>
  </si>
  <si>
    <t xml:space="preserve">Montáž priestorových viazaných konštrukcií z reziva hraneného prierezovej plochy do 120 cm2   </t>
  </si>
  <si>
    <t xml:space="preserve"> 762712120</t>
  </si>
  <si>
    <t xml:space="preserve">Montáž priestorových viazaných konštrukcií z reziva hraneného prierezovej plochy 120-224 cm2   </t>
  </si>
  <si>
    <t xml:space="preserve"> 762712130</t>
  </si>
  <si>
    <t xml:space="preserve">Montáž priestorových viazaných konštrukcií z reziva hraneného prierezovej plochy 224-288 cm2   </t>
  </si>
  <si>
    <t>S/S80</t>
  </si>
  <si>
    <t xml:space="preserve"> 6051528000</t>
  </si>
  <si>
    <t xml:space="preserve">Hranol mäkké rezivo - omietané smrek akosť I   </t>
  </si>
  <si>
    <t xml:space="preserve"> 762795000</t>
  </si>
  <si>
    <t xml:space="preserve">Spojovacie prostriedky pre priestorové viazané konštrukcie - klince, svorky, fixačné dosky   </t>
  </si>
  <si>
    <t xml:space="preserve"> 998762202</t>
  </si>
  <si>
    <t xml:space="preserve">Presun hmôt pre konštrukcie tesárske v objektoch výšky do 12 m   </t>
  </si>
  <si>
    <t xml:space="preserve"> 763120010</t>
  </si>
  <si>
    <t xml:space="preserve">Sadrokartónová inštalačná predstena pre sanitárne zariadenia, jednoduché opláštenie, doska RBI 12,5 mm   </t>
  </si>
  <si>
    <t xml:space="preserve"> 763138212</t>
  </si>
  <si>
    <t xml:space="preserve">Podhľad SDK Rigips alebo ekvivalent RBI 12.5 mm závesný, jednoúrovňová oceľová podkonštrukcia CD   </t>
  </si>
  <si>
    <t>763/A 2</t>
  </si>
  <si>
    <t xml:space="preserve"> 998763401</t>
  </si>
  <si>
    <t xml:space="preserve">Presun hmôt pre sádrokartónové konštrukcie v stavbách(objektoch )výšky do 7 m   </t>
  </si>
  <si>
    <t xml:space="preserve"> 766241035,1</t>
  </si>
  <si>
    <t xml:space="preserve">Montáž dreveného samonosného schodiska s zábradlím - atyp   </t>
  </si>
  <si>
    <t xml:space="preserve"> 6123301102,1</t>
  </si>
  <si>
    <t xml:space="preserve">Dodávka dreveného schodiska s zábradlím a s povrchovou úpravou   </t>
  </si>
  <si>
    <t xml:space="preserve"> 766621267,1</t>
  </si>
  <si>
    <t xml:space="preserve">Montáž okien drevených - atyp   </t>
  </si>
  <si>
    <t xml:space="preserve"> 6111103722,1</t>
  </si>
  <si>
    <t xml:space="preserve">Drevené okno 800x1960 mm - atyp s povrchovou úpravou   </t>
  </si>
  <si>
    <t>766/A 1</t>
  </si>
  <si>
    <t xml:space="preserve"> 766662112</t>
  </si>
  <si>
    <t xml:space="preserve">Montáž dverového krídla otočného jednokrídlového poldrážkového, do existujúcej zárubne, vrátane kovania   </t>
  </si>
  <si>
    <t>P/PE</t>
  </si>
  <si>
    <t xml:space="preserve"> 5491502040</t>
  </si>
  <si>
    <t>Kovanie - 2x kľučka, povrch nerez brúsený, 2x rozeta BB, FAB   alebo ekvivalent</t>
  </si>
  <si>
    <t xml:space="preserve"> 6117103100</t>
  </si>
  <si>
    <t xml:space="preserve">Dvere vnútorné jednokrídlové, výplň papierová voština, povrch fólia M10, plné, šírka 600-900 mm   </t>
  </si>
  <si>
    <t xml:space="preserve"> 6116201712,1</t>
  </si>
  <si>
    <t xml:space="preserve">Dvere vnútorné jednokrídlové, plné, šírka 600-900 mm   </t>
  </si>
  <si>
    <t xml:space="preserve"> 766702111</t>
  </si>
  <si>
    <t xml:space="preserve">Montáž zárubní obložkových pre dvere jednokrídlové   </t>
  </si>
  <si>
    <t xml:space="preserve"> 6117103146,1</t>
  </si>
  <si>
    <t xml:space="preserve">Zárubňa vnútorná obložková, rozmer 600-900/1970 mm, pre jednokrídlové dvere   </t>
  </si>
  <si>
    <t xml:space="preserve"> 998766201</t>
  </si>
  <si>
    <t xml:space="preserve">Presun hmot pre konštrukcie stolárske v objektoch výšky do 6 m   </t>
  </si>
  <si>
    <t xml:space="preserve"> 771415004</t>
  </si>
  <si>
    <t xml:space="preserve">Montáž soklíkov z obkladačiek do tmelu veľ. 300 x 80 mm   </t>
  </si>
  <si>
    <t xml:space="preserve"> 5978650821,1</t>
  </si>
  <si>
    <t xml:space="preserve">Sokel, rozmer 298x80x8 mm   </t>
  </si>
  <si>
    <t>771/A 1</t>
  </si>
  <si>
    <t xml:space="preserve"> 771576109</t>
  </si>
  <si>
    <t xml:space="preserve">Montáž podláh z dlaždíc keramických do tmelu flexibilného mrazuvzdorného veľ. 300 x 300 mm   </t>
  </si>
  <si>
    <t xml:space="preserve"> 5976455001,1</t>
  </si>
  <si>
    <t xml:space="preserve">Dlaždice keramické s protišmykovým povrchom líca úprava   </t>
  </si>
  <si>
    <t xml:space="preserve"> 998771201</t>
  </si>
  <si>
    <t xml:space="preserve">Presun hmôt pre podlahy z dlaždíc v objektoch výšky do 6m   </t>
  </si>
  <si>
    <t>782/A 1</t>
  </si>
  <si>
    <t xml:space="preserve"> 772211306</t>
  </si>
  <si>
    <t xml:space="preserve">Montáž obkladu schodiskových stupňov doskami z pravideľných tvarov   </t>
  </si>
  <si>
    <t xml:space="preserve"> 5838402473,1</t>
  </si>
  <si>
    <t xml:space="preserve">Schodiskové stupne - atyp   </t>
  </si>
  <si>
    <t xml:space="preserve"> 998772201</t>
  </si>
  <si>
    <t xml:space="preserve">Presun hmôt pre kamennú dlažbu v objektoch výšky do 6 m   </t>
  </si>
  <si>
    <t>773/A 1</t>
  </si>
  <si>
    <t xml:space="preserve"> 773522010</t>
  </si>
  <si>
    <t xml:space="preserve">Podlahy z farebného terazza - obruby šírky do 100 mm   </t>
  </si>
  <si>
    <t xml:space="preserve"> 773531210</t>
  </si>
  <si>
    <t xml:space="preserve">Podlahy z terazza kazetové hr.20mm vel. štvorca alebo obdľžnika nad 0, 25 do 2,00 m2   </t>
  </si>
  <si>
    <t xml:space="preserve"> 998773201</t>
  </si>
  <si>
    <t xml:space="preserve">Presun hmôt pre podlahy terazzové v objektoch výšky do 6 m   </t>
  </si>
  <si>
    <t>771/A 2</t>
  </si>
  <si>
    <t xml:space="preserve"> 781445208</t>
  </si>
  <si>
    <t xml:space="preserve">Montáž obkladov vnútor. stien z obkladačiek kladených do tmelu flexibilného veľ. 200x200 mm   </t>
  </si>
  <si>
    <t>S/S70</t>
  </si>
  <si>
    <t xml:space="preserve"> 5976574000</t>
  </si>
  <si>
    <t xml:space="preserve">Obkladačky keramické glazované jednofarebné hladké B 200x200 Ia   </t>
  </si>
  <si>
    <t xml:space="preserve"> 998781201</t>
  </si>
  <si>
    <t xml:space="preserve">Presun hmôt pre obklady keramické v objektoch výšky do 6 m   </t>
  </si>
  <si>
    <t>783/A 1</t>
  </si>
  <si>
    <t xml:space="preserve"> 783225100</t>
  </si>
  <si>
    <t xml:space="preserve">Nátery kov.stav.doplnk.konštr. syntetické na vzduchu schnúce dvojnás. 1x s emailov. - 105µm   </t>
  </si>
  <si>
    <t xml:space="preserve"> 783226100</t>
  </si>
  <si>
    <t xml:space="preserve">Nátery kov.stav.doplnk.konštr. syntetické na vzduchu schnúce základný - 35µm   </t>
  </si>
  <si>
    <t xml:space="preserve"> 783782203</t>
  </si>
  <si>
    <t>Nátery tesárskych konštrukcií povrchová impregnácia Bochemitom QB   alebo ekvivalent</t>
  </si>
  <si>
    <t xml:space="preserve"> 783894612</t>
  </si>
  <si>
    <t xml:space="preserve">Náter farbami ekologickými riediteľnými vodou SADAKRINOM alebo ekvivalent bielym pre náter sadrokartón. stropov 2x   </t>
  </si>
  <si>
    <t xml:space="preserve"> 783894622</t>
  </si>
  <si>
    <t xml:space="preserve">Náter farbami ekologickými riediteľnými vodou SADAKRINOM alebo ekvivalent pre náter sadrokartón. stien 2x   </t>
  </si>
  <si>
    <t>784/A 1</t>
  </si>
  <si>
    <t xml:space="preserve"> 784452271</t>
  </si>
  <si>
    <t xml:space="preserve">Maľby z maliarskych zmesí Primalex, Farmal alebo ekvivalentručne nanášané dvojnásobné základné na podklad jemnozrnný výšky do 3,80 m   </t>
  </si>
  <si>
    <t xml:space="preserve"> 784452371</t>
  </si>
  <si>
    <t xml:space="preserve">Maľby z maliarskych zmesí Primalex, Farmal alebo ekvivalent ručne nanášané tónované dvojnásobné na jemnozrnný podklad výšky do 3,80 m   </t>
  </si>
  <si>
    <t>Objekt Zdravotechnická inštalácia</t>
  </si>
  <si>
    <t>ZTI-VNÚTORNA KANALIZÁCIA</t>
  </si>
  <si>
    <t>ZTI-VNÚTORNÝ VODOVOD</t>
  </si>
  <si>
    <t>ZTI-ZARIAĎOVACIE PREDMETY</t>
  </si>
  <si>
    <t>713/A 4</t>
  </si>
  <si>
    <t xml:space="preserve"> 713482121</t>
  </si>
  <si>
    <t xml:space="preserve">Montáž trubíc z PE, hr.15-20 mm,vnút.priemer do 38 mm   </t>
  </si>
  <si>
    <t xml:space="preserve"> 2837741542</t>
  </si>
  <si>
    <t>Tubolit DG 22 x 20 izolácia-trubica AZ FLEX Armacell   alebo ekvivalent</t>
  </si>
  <si>
    <t>721/A 1</t>
  </si>
  <si>
    <t xml:space="preserve"> 721171106</t>
  </si>
  <si>
    <t xml:space="preserve">Potrubie z PVC - U odpadové ležaté hrdlové D 50 x1, 8   </t>
  </si>
  <si>
    <t xml:space="preserve"> 721171107</t>
  </si>
  <si>
    <t xml:space="preserve">Potrubie z PVC - U odpadové ležaté hrdlové D 75x1, 8   </t>
  </si>
  <si>
    <t xml:space="preserve"> 721171109</t>
  </si>
  <si>
    <t xml:space="preserve">Potrubie z PVC - U odpadové ležaté hrdlové D 110x2, 2   </t>
  </si>
  <si>
    <t xml:space="preserve"> 721173204</t>
  </si>
  <si>
    <t xml:space="preserve">Potrubie z PVC - U odpadné pripájacie D 40x1, 8   </t>
  </si>
  <si>
    <t xml:space="preserve"> 721290111</t>
  </si>
  <si>
    <t xml:space="preserve">Ostatné - skúška tesnosti kanalizácie v objektoch vodou do DN 125   </t>
  </si>
  <si>
    <t xml:space="preserve"> 998721201</t>
  </si>
  <si>
    <t xml:space="preserve">Presun hmôt pre vnútornú kanalizáciu v objektoch výšky do 6 m   </t>
  </si>
  <si>
    <t>721/A 2</t>
  </si>
  <si>
    <t xml:space="preserve"> 722171132</t>
  </si>
  <si>
    <t xml:space="preserve">Potrubie z plastických rúr PeX D20/2,0 lisovaním   </t>
  </si>
  <si>
    <t xml:space="preserve"> 722221015</t>
  </si>
  <si>
    <t xml:space="preserve">Montáž guľového kohúta závitového priameho pre vodu G 3/4   </t>
  </si>
  <si>
    <t xml:space="preserve"> 5511870010</t>
  </si>
  <si>
    <t>Guľový uzáver pre vodu PERFECTA, 3/4, FF páčka, niklovaná mosadz OT 58 IVAR   alebo ekvivalent</t>
  </si>
  <si>
    <t xml:space="preserve"> 722290226</t>
  </si>
  <si>
    <t xml:space="preserve">Tlaková skúška vodovodného potrubia závitového do DN 50   </t>
  </si>
  <si>
    <t xml:space="preserve"> 722290234</t>
  </si>
  <si>
    <t xml:space="preserve">Prepláchnutie a dezinfekcia vodovodného potrubia do DN 80   </t>
  </si>
  <si>
    <t xml:space="preserve"> 998722201</t>
  </si>
  <si>
    <t xml:space="preserve">Presun hmôt pre vnútorný vodovod v objektoch výšky do 6 m   </t>
  </si>
  <si>
    <t>721/A 5</t>
  </si>
  <si>
    <t xml:space="preserve"> 725119307</t>
  </si>
  <si>
    <t xml:space="preserve">Montáž záchodovej misy kombinovanej s rovným odpadom   </t>
  </si>
  <si>
    <t>súb.</t>
  </si>
  <si>
    <t xml:space="preserve"> 6424310481</t>
  </si>
  <si>
    <t xml:space="preserve">Kombinované WC keramické 360x625mm, 3/6 l, odpad vodorovný, s hlbokým splachovaním, zmontovaný   </t>
  </si>
  <si>
    <t xml:space="preserve"> 725219401</t>
  </si>
  <si>
    <t xml:space="preserve">Montáž umývadla na skrutky do muriva, bez výtokovej armatúry   </t>
  </si>
  <si>
    <t xml:space="preserve"> 6420135212,1</t>
  </si>
  <si>
    <t xml:space="preserve">Umývadlo keramické , biela   </t>
  </si>
  <si>
    <t xml:space="preserve"> 725241112</t>
  </si>
  <si>
    <t xml:space="preserve">Montáž - vanička sprchová akrylátová štvorcová 900x900 mm   </t>
  </si>
  <si>
    <t xml:space="preserve"> 6424315026</t>
  </si>
  <si>
    <t xml:space="preserve">Sprchovacia vanička akrylátová štvorcová 900x900mm, hĺbka: 3cm   </t>
  </si>
  <si>
    <t xml:space="preserve"> 725245271</t>
  </si>
  <si>
    <t xml:space="preserve">Montáž sprchových kútov kompletných štvorcových od 90x90 mm   </t>
  </si>
  <si>
    <t xml:space="preserve"> 5542350550</t>
  </si>
  <si>
    <t xml:space="preserve">sprchový kút komplet 90x90x200   </t>
  </si>
  <si>
    <t xml:space="preserve"> 725291112</t>
  </si>
  <si>
    <t xml:space="preserve">Montáž doplnkov zariadení kúpeľní a záchodov, toaletná doska   </t>
  </si>
  <si>
    <t xml:space="preserve"> 6429462300</t>
  </si>
  <si>
    <t xml:space="preserve">Doska keramická toaletná  biela   </t>
  </si>
  <si>
    <t xml:space="preserve"> 725819401</t>
  </si>
  <si>
    <t xml:space="preserve">Montáž ventilu rohového s pripojovacou rúrkou G 1/2   </t>
  </si>
  <si>
    <t>S/S50</t>
  </si>
  <si>
    <t xml:space="preserve"> 5510124100</t>
  </si>
  <si>
    <t xml:space="preserve">Ventil rohový RDL 80 1/2   </t>
  </si>
  <si>
    <t xml:space="preserve"> 725829203</t>
  </si>
  <si>
    <t xml:space="preserve">Montáž batérie umývadlovej a drezovej   </t>
  </si>
  <si>
    <t xml:space="preserve"> 5514644580</t>
  </si>
  <si>
    <t xml:space="preserve">Umývadlová batéria na priamy ohrev vody   </t>
  </si>
  <si>
    <t xml:space="preserve"> 725849202</t>
  </si>
  <si>
    <t xml:space="preserve">Montáž batérie sprchovej nástennej   </t>
  </si>
  <si>
    <t xml:space="preserve"> 5514363100</t>
  </si>
  <si>
    <t xml:space="preserve">Sprchová batéria na priamy ohrev vody   </t>
  </si>
  <si>
    <t xml:space="preserve"> 725869301</t>
  </si>
  <si>
    <t xml:space="preserve">Montáž zápachovej uzávierky pre zariaďovacie predmety, umývadlová do D 40   </t>
  </si>
  <si>
    <t xml:space="preserve"> 5516211052</t>
  </si>
  <si>
    <t xml:space="preserve">Zápachová uzávierka HL137/40 alebo ekvivalent, 5/4˝ pripojenie prevlečná matica, odtok 137/40 ležatý, DN40, umývadlá s krycou ružicou odtoku DN 40, PP   </t>
  </si>
  <si>
    <t xml:space="preserve"> 725869340</t>
  </si>
  <si>
    <t xml:space="preserve">Montáž zápachovej uzávierky pre zariaďovacie predmety, sprchovej do D 50   </t>
  </si>
  <si>
    <t xml:space="preserve"> 2863120234</t>
  </si>
  <si>
    <t xml:space="preserve">Odpadový komplet odtok, D 50/40, plast, sanitárny systém   </t>
  </si>
  <si>
    <t xml:space="preserve"> 998725201</t>
  </si>
  <si>
    <t xml:space="preserve">Presun hmôt pre zariaďovacie predmety v objektoch výšky do 6 m   </t>
  </si>
  <si>
    <t>Objekt Elektroinštalácia</t>
  </si>
  <si>
    <t>Montážne práce</t>
  </si>
  <si>
    <t>M-21 ELEKTROMONTÁŽE</t>
  </si>
  <si>
    <t>M-46 MONTÁŽE ZEMNÝCH PRÁC</t>
  </si>
  <si>
    <t xml:space="preserve"> 971033131</t>
  </si>
  <si>
    <t xml:space="preserve">Vybúranie otvoru v murive tehl. priemeru profilu do 60 mm hr.do 150 mm,  -0,00100t   </t>
  </si>
  <si>
    <t xml:space="preserve"> 971033531</t>
  </si>
  <si>
    <t xml:space="preserve">Vybúranie otvorov v murive tehl. plochy do 1 m2 hr.do 150 mm,  -0,28100t   </t>
  </si>
  <si>
    <t xml:space="preserve"> 971036007</t>
  </si>
  <si>
    <t xml:space="preserve">Jadrové vrty diamantovými korunkami do D 80 mm do stien - murivo tehlové -0,00008t   </t>
  </si>
  <si>
    <t>cm</t>
  </si>
  <si>
    <t xml:space="preserve"> 974031121</t>
  </si>
  <si>
    <t xml:space="preserve">Vysekanie rýh v akomkoľvek murive tehlovom na akúkoľvek maltu do hĺbky 30 mm a š. do 30 mm,  -0,00200 t   </t>
  </si>
  <si>
    <t xml:space="preserve"> 2867183912</t>
  </si>
  <si>
    <t xml:space="preserve">Sádra sivá 30kg   </t>
  </si>
  <si>
    <t>921/M21</t>
  </si>
  <si>
    <t xml:space="preserve"> 210010301</t>
  </si>
  <si>
    <t xml:space="preserve">Krabica prístrojová bez zapojenia (1901, KP 68, KZ 3)   </t>
  </si>
  <si>
    <t xml:space="preserve"> 345410002400</t>
  </si>
  <si>
    <t>Krabica univerzálna z PVC pod omietku KU 68-1901,Dxh 73x42 mm, KOPOS   alebo ekvivalent</t>
  </si>
  <si>
    <t xml:space="preserve"> 210010311</t>
  </si>
  <si>
    <t xml:space="preserve">Krabica odbočná s viečkom kruhová , bez zapojenia   </t>
  </si>
  <si>
    <t xml:space="preserve"> 345410002500</t>
  </si>
  <si>
    <t>Krabica univerzálna z PVC s viečkom pod omietku KU 68-1902,Dxh 73x42 mm, KOPOS   alebo ekvivalent</t>
  </si>
  <si>
    <t xml:space="preserve"> ESV000000010</t>
  </si>
  <si>
    <t xml:space="preserve">Svorka krabicová 2273-202 2x0,5-2,5mm2 2-pólová WAGO   </t>
  </si>
  <si>
    <t xml:space="preserve"> ESV000000009</t>
  </si>
  <si>
    <t xml:space="preserve">Svorka krabicová 2273-203 3x0,5-2,5mm2 3-pólová WAGO   </t>
  </si>
  <si>
    <t xml:space="preserve"> ESV000000011</t>
  </si>
  <si>
    <t xml:space="preserve">Svorka krabicová 2273-204 4x0,5-2,5mm2 4-pólová WAGO   </t>
  </si>
  <si>
    <t xml:space="preserve"> ESV000000012</t>
  </si>
  <si>
    <t xml:space="preserve">Svorka krabicová 2273-205 5x0,5-2,5mm2 5-pólová WAGO   </t>
  </si>
  <si>
    <t xml:space="preserve"> 210100001</t>
  </si>
  <si>
    <t xml:space="preserve">Ukončenie vodičov v rozvádzač. vrátane zapojenia a vodičovej koncovky do 2.5 mm2   </t>
  </si>
  <si>
    <t xml:space="preserve"> 210100003</t>
  </si>
  <si>
    <t xml:space="preserve">Ukončenie vodičov v rozvádzač. vrátane zapojenia a vodičovej koncovky do 16 mm2   </t>
  </si>
  <si>
    <t xml:space="preserve"> 2101014221</t>
  </si>
  <si>
    <t xml:space="preserve">Teplom zmrštiteľná izolácia   </t>
  </si>
  <si>
    <t xml:space="preserve"> 554011</t>
  </si>
  <si>
    <t xml:space="preserve">Zmrašťovacia izolácia pre kruhový vodič 16 mm alebo plochý vodič 30 mm   </t>
  </si>
  <si>
    <t xml:space="preserve"> 210110004</t>
  </si>
  <si>
    <t xml:space="preserve">Striedavý spínač (prepínač) - radenie 6, nástenný pre prostredie obyčajné alebo vlhké vrátane zapojenia   </t>
  </si>
  <si>
    <t xml:space="preserve"> VSP644</t>
  </si>
  <si>
    <t xml:space="preserve">Prepínač polozápustný striedavý, rad. 6, AC250V, 10A, IP44   </t>
  </si>
  <si>
    <t xml:space="preserve"> 210110041</t>
  </si>
  <si>
    <t xml:space="preserve">Spínače polozapustené a zapustené vrátane zapojenia jednopólový - radenie 1   </t>
  </si>
  <si>
    <t xml:space="preserve"> VSP1P20</t>
  </si>
  <si>
    <t xml:space="preserve">Spínač polozápustný jednopólový, rad. 1, AC250V, 10A, IP20   </t>
  </si>
  <si>
    <t xml:space="preserve"> 210110043</t>
  </si>
  <si>
    <t xml:space="preserve">Spínač polozapustený a zapustený vrátane zapojenia sériový prep.stried. - radenie 5 A   </t>
  </si>
  <si>
    <t xml:space="preserve"> VSP5P20</t>
  </si>
  <si>
    <t xml:space="preserve">Prepínač polozápustný sériový, rad. 5, AC250V, 10A, IP20   </t>
  </si>
  <si>
    <t xml:space="preserve"> 210110045</t>
  </si>
  <si>
    <t xml:space="preserve">Spínač polozapustený a zapustený vrátane zapojenia stried.prep.- radenie 6   </t>
  </si>
  <si>
    <t xml:space="preserve"> VSP6P20</t>
  </si>
  <si>
    <t xml:space="preserve">Prepínač polozápustný striedavý, rad. 6, AC250V, 10A, IP20   </t>
  </si>
  <si>
    <t xml:space="preserve"> 210111011</t>
  </si>
  <si>
    <t xml:space="preserve">Domová zásuvka polozapustená alebo zapustená vrátane zapojenia 10/16 A 250 V 2P + Z   </t>
  </si>
  <si>
    <t xml:space="preserve"> VXC1</t>
  </si>
  <si>
    <t xml:space="preserve">Zásuvka polozápustná jednoduchá AC230V, 16A, 2P+PE, IP20   </t>
  </si>
  <si>
    <t xml:space="preserve"> VXC2</t>
  </si>
  <si>
    <t xml:space="preserve">2x Zásuvka polozápustná jednoduchá AC230V, 16A, 2P+PE, IP20, inštalácia vodorovne vedľa seba do prístroj. krabíc   </t>
  </si>
  <si>
    <t xml:space="preserve"> 210193071</t>
  </si>
  <si>
    <t xml:space="preserve">Domova rozvodnica do 24 M pre zapustenú montáž bez sekacích prác   </t>
  </si>
  <si>
    <t xml:space="preserve"> VRH</t>
  </si>
  <si>
    <t xml:space="preserve">RH - Rozvádzač hlavný plastový, zapustený, 24 mod., 2 radový, In=32A, IP40/20 vrátane výrobných certifikátiov (v zmysle realizačnej dokumentácie)   </t>
  </si>
  <si>
    <t xml:space="preserve"> 210201081</t>
  </si>
  <si>
    <t xml:space="preserve">Zapojenie svietidlá IP44, stropného - nástenného LED   </t>
  </si>
  <si>
    <t xml:space="preserve"> VSC</t>
  </si>
  <si>
    <t>C - Svietidlo interiérové, LED, prisadené, okrúhle, opálový PMMA kryt, LED driver, AC 230V/50Hz, 27 W, 2400 lm, 4000 K, CRI 80, IP44 - Ref. typ: MODUS BRSB4KO375V2   alebo ekvivalent</t>
  </si>
  <si>
    <t xml:space="preserve"> 2102012001</t>
  </si>
  <si>
    <t xml:space="preserve">Zapojenie svietidla IP20/40, závesného lustrového   </t>
  </si>
  <si>
    <t xml:space="preserve"> VSA</t>
  </si>
  <si>
    <t xml:space="preserve">A - Svietidlo interiérové závesné lustrové v štýle charakteru budovy, LED zdroj/zdroje, AC 230V/50Hz, cca 150 W, cca 12000 lm, 2700-3000 K, CRI 80, min. IP20   </t>
  </si>
  <si>
    <t xml:space="preserve"> 2102012002</t>
  </si>
  <si>
    <t xml:space="preserve">Zapojenie svietidla exteriérového IP44, závesného   </t>
  </si>
  <si>
    <t xml:space="preserve"> VSB</t>
  </si>
  <si>
    <t xml:space="preserve">B - Svietidlo exteriérové závesné lustrové v štýle charakteru budovy, LED zdroj/zdroje, AC 230V/50Hz, cca 50 W, cca 4000 lm, 2700-3000 K, CRI 80, min. IP44   </t>
  </si>
  <si>
    <t xml:space="preserve"> VN</t>
  </si>
  <si>
    <t>N - Svietidlo núdzové pre netrvalé núdzové osvetlenie, LED, autonómnosť 1 h, prisadené, obdĺžnikové, polykabonátové teleso, priehľadný polykarbonátový kryt, manuálny test, AC 240V,</t>
  </si>
  <si>
    <t xml:space="preserve"> 210201510</t>
  </si>
  <si>
    <t xml:space="preserve">Zapojenie svietidla 1x svetelný zdroj, núdzového, LED - núdzový režim   </t>
  </si>
  <si>
    <t xml:space="preserve"> VN1</t>
  </si>
  <si>
    <t>N1 - Svietidlo núdzové pre netrvalé núdzové osvetlenie, LED, autonómnosť 1 h, prisadené, obdĺžnikové, polykabonátové teleso, priehľadný polykarbonátový kryt, manuálny test, AC 240V</t>
  </si>
  <si>
    <t xml:space="preserve"> 210201912</t>
  </si>
  <si>
    <t xml:space="preserve">Montáž svietidla interiérového na strop do 2 kg   </t>
  </si>
  <si>
    <t xml:space="preserve"> 210201943</t>
  </si>
  <si>
    <t xml:space="preserve">Montáž svietidla zavesného do 5 kg   </t>
  </si>
  <si>
    <t xml:space="preserve"> 210220021</t>
  </si>
  <si>
    <t xml:space="preserve">Uzemňovacie vedenie v zemi FeZn vrátane izolácie spojov O 10mm   </t>
  </si>
  <si>
    <t xml:space="preserve"> 354410054800</t>
  </si>
  <si>
    <t xml:space="preserve">Drôt bleskozvodový FeZn D 10 mm   </t>
  </si>
  <si>
    <t>kg</t>
  </si>
  <si>
    <t xml:space="preserve"> 556125</t>
  </si>
  <si>
    <t xml:space="preserve">Protikorózna páska, petrolat, š. 50 mm, dl. 10 m   </t>
  </si>
  <si>
    <t xml:space="preserve"> 210220240</t>
  </si>
  <si>
    <t xml:space="preserve">Svorka FeZn k uzemňovacej tyči  SJ   </t>
  </si>
  <si>
    <t xml:space="preserve"> 354410001700</t>
  </si>
  <si>
    <t xml:space="preserve">Svorka FeZn k uzemňovacej tyči označenie SJ 02   </t>
  </si>
  <si>
    <t xml:space="preserve"> 210220241</t>
  </si>
  <si>
    <t xml:space="preserve">Svorka FeZn krížová SK a diagonálna krížová DKS   </t>
  </si>
  <si>
    <t xml:space="preserve"> 354410002500</t>
  </si>
  <si>
    <t xml:space="preserve">Svorka FeZn krížová označenie SK   </t>
  </si>
  <si>
    <t xml:space="preserve"> 210220280</t>
  </si>
  <si>
    <t xml:space="preserve">Uzemňovacia tyč FeZn ZT   </t>
  </si>
  <si>
    <t xml:space="preserve"> 354410055700</t>
  </si>
  <si>
    <t xml:space="preserve">Tyč uzemňovacia FeZn označenie ZT 2 m   </t>
  </si>
  <si>
    <t xml:space="preserve"> 210220374E11</t>
  </si>
  <si>
    <t xml:space="preserve">Hlavná uzemňovacia svorkovnica, pomocná prípojnica   </t>
  </si>
  <si>
    <t xml:space="preserve"> SHH201505</t>
  </si>
  <si>
    <t xml:space="preserve">OBO-5015057 pripojnica 1810   </t>
  </si>
  <si>
    <t xml:space="preserve"> 210270801</t>
  </si>
  <si>
    <t xml:space="preserve">Označovací káblový štítok z PVC rozmer 4x8cm(15-22 znak.)   </t>
  </si>
  <si>
    <t xml:space="preserve"> 5628900000</t>
  </si>
  <si>
    <t xml:space="preserve">Štítok na označenie káblového vývodu   </t>
  </si>
  <si>
    <t xml:space="preserve"> 210800226</t>
  </si>
  <si>
    <t xml:space="preserve">Vodič medený uložený pod omietkou CYKY  450/750 V  3x1,5mm2   </t>
  </si>
  <si>
    <t xml:space="preserve"> KPE000000110.1</t>
  </si>
  <si>
    <t xml:space="preserve">Kábel pevný CYKY-J 3x1,5 pvc čierny   </t>
  </si>
  <si>
    <t xml:space="preserve"> KPE000000104.1</t>
  </si>
  <si>
    <t xml:space="preserve">Kábel pevný CYKY-O 3x1,5 pvc čierny   </t>
  </si>
  <si>
    <t xml:space="preserve"> 210800227</t>
  </si>
  <si>
    <t xml:space="preserve">Vodič medený uložený pod omietkou CYKY  450/750 V  3x2,5mm2   </t>
  </si>
  <si>
    <t xml:space="preserve"> KPE000000108.1</t>
  </si>
  <si>
    <t xml:space="preserve">Kábel pevný CYKY-J 3x2,5 pvc čierny   </t>
  </si>
  <si>
    <t xml:space="preserve"> HZS001</t>
  </si>
  <si>
    <t xml:space="preserve">Revízie   </t>
  </si>
  <si>
    <t>946/M46</t>
  </si>
  <si>
    <t xml:space="preserve"> 460200164</t>
  </si>
  <si>
    <t xml:space="preserve">Hĺbenie káblovej ryhy ručne 35 cm širokej a 80 cm hlbokej, v zemine triedy 4   </t>
  </si>
  <si>
    <t xml:space="preserve"> 460560164</t>
  </si>
  <si>
    <t xml:space="preserve">Ručný zásyp nezap. káblovej ryhy bez zhutn. zeminy, 35 cm širokej, 80 cm hlbokej v zemine tr. 4   </t>
  </si>
  <si>
    <t xml:space="preserve"> 460620014</t>
  </si>
  <si>
    <t xml:space="preserve">Proviz. úprava terénu v zemine tr. 4, aby nerovnosti terénu neboli väčšie ako 2 cm od vodor.hladiny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</si>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</sst>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165" fontId="5" fillId="0" borderId="0" xfId="0" applyNumberFormat="1" applyFont="1" applyAlignment="1">
      <alignment wrapText="1"/>
    </xf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tabSelected="1" workbookViewId="0">
      <selection activeCell="A14" sqref="A14:XFD23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7" t="s">
        <v>1</v>
      </c>
      <c r="B4" s="197"/>
      <c r="C4" s="197"/>
      <c r="D4" s="197"/>
      <c r="E4" s="197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82" t="s">
        <v>12</v>
      </c>
      <c r="B7" s="183">
        <f>'SO 14309'!I147-Rekapitulácia!D7</f>
        <v>0</v>
      </c>
      <c r="C7" s="183">
        <f>'Kryci_list 14309'!J26</f>
        <v>0</v>
      </c>
      <c r="D7" s="183">
        <v>0</v>
      </c>
      <c r="E7" s="183">
        <f>'Kryci_list 14309'!J17</f>
        <v>0</v>
      </c>
      <c r="F7" s="183">
        <v>0</v>
      </c>
      <c r="G7" s="183">
        <f>B7+C7+D7+E7+F7</f>
        <v>0</v>
      </c>
      <c r="K7">
        <f>'SO 14309'!K147</f>
        <v>0</v>
      </c>
      <c r="Q7">
        <v>30.126000000000001</v>
      </c>
    </row>
    <row r="8" spans="1:26" x14ac:dyDescent="0.25">
      <c r="A8" s="182" t="s">
        <v>13</v>
      </c>
      <c r="B8" s="183">
        <f>'SO 14310'!I59-Rekapitulácia!D8</f>
        <v>0</v>
      </c>
      <c r="C8" s="183">
        <f>'Kryci_list 14310'!J26</f>
        <v>0</v>
      </c>
      <c r="D8" s="183">
        <v>0</v>
      </c>
      <c r="E8" s="183">
        <f>'Kryci_list 14310'!J17</f>
        <v>0</v>
      </c>
      <c r="F8" s="183">
        <v>0</v>
      </c>
      <c r="G8" s="183">
        <f>B8+C8+D8+E8+F8</f>
        <v>0</v>
      </c>
      <c r="K8">
        <f>'SO 14310'!K59</f>
        <v>0</v>
      </c>
      <c r="Q8">
        <v>30.126000000000001</v>
      </c>
    </row>
    <row r="9" spans="1:26" x14ac:dyDescent="0.25">
      <c r="A9" s="62" t="s">
        <v>14</v>
      </c>
      <c r="B9" s="69">
        <f>'SO 14311'!I86-Rekapitulácia!D9</f>
        <v>0</v>
      </c>
      <c r="C9" s="69">
        <f>'Kryci_list 14311'!J26</f>
        <v>0</v>
      </c>
      <c r="D9" s="69">
        <v>0</v>
      </c>
      <c r="E9" s="69">
        <f>'Kryci_list 14311'!J17</f>
        <v>0</v>
      </c>
      <c r="F9" s="69">
        <v>0</v>
      </c>
      <c r="G9" s="69">
        <f>B9+C9+D9+E9+F9</f>
        <v>0</v>
      </c>
      <c r="K9">
        <f>'SO 14311'!K86</f>
        <v>0</v>
      </c>
      <c r="Q9">
        <v>30.126000000000001</v>
      </c>
    </row>
    <row r="10" spans="1:26" x14ac:dyDescent="0.25">
      <c r="A10" s="189" t="s">
        <v>508</v>
      </c>
      <c r="B10" s="190">
        <f>SUM(B7:B9)</f>
        <v>0</v>
      </c>
      <c r="C10" s="190">
        <f>SUM(C7:C9)</f>
        <v>0</v>
      </c>
      <c r="D10" s="190">
        <f>SUM(D7:D9)</f>
        <v>0</v>
      </c>
      <c r="E10" s="190">
        <f>SUM(E7:E9)</f>
        <v>0</v>
      </c>
      <c r="F10" s="190">
        <f>SUM(F7:F9)</f>
        <v>0</v>
      </c>
      <c r="G10" s="190">
        <f>SUM(G7:G9)-SUM(Z7:Z9)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87" t="s">
        <v>509</v>
      </c>
      <c r="B11" s="188">
        <f>G10-SUM(Rekapitulácia!K7:'Rekapitulácia'!K9)*1</f>
        <v>0</v>
      </c>
      <c r="C11" s="188"/>
      <c r="D11" s="188"/>
      <c r="E11" s="188"/>
      <c r="F11" s="188"/>
      <c r="G11" s="188">
        <f>ROUND(((ROUND(B11,2)*20)/100),2)*1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5" t="s">
        <v>510</v>
      </c>
      <c r="B12" s="185">
        <f>(G10-B11)</f>
        <v>0</v>
      </c>
      <c r="C12" s="185"/>
      <c r="D12" s="185"/>
      <c r="E12" s="185"/>
      <c r="F12" s="185"/>
      <c r="G12" s="185">
        <f>ROUND(((ROUND(B12,2)*0)/100),2)</f>
        <v>0</v>
      </c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5" t="s">
        <v>511</v>
      </c>
      <c r="B13" s="185"/>
      <c r="C13" s="185"/>
      <c r="D13" s="185"/>
      <c r="E13" s="185"/>
      <c r="F13" s="185"/>
      <c r="G13" s="185">
        <f>SUM(G10:G12)</f>
        <v>0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0"/>
      <c r="B14" s="186"/>
      <c r="C14" s="186"/>
      <c r="D14" s="186"/>
      <c r="E14" s="186"/>
      <c r="F14" s="186"/>
      <c r="G14" s="186"/>
    </row>
    <row r="15" spans="1:26" x14ac:dyDescent="0.25">
      <c r="A15" s="10"/>
      <c r="B15" s="186"/>
      <c r="C15" s="186"/>
      <c r="D15" s="186"/>
      <c r="E15" s="186"/>
      <c r="F15" s="186"/>
      <c r="G15" s="186"/>
    </row>
    <row r="16" spans="1:26" x14ac:dyDescent="0.25">
      <c r="A16" s="10"/>
      <c r="B16" s="186"/>
      <c r="C16" s="186"/>
      <c r="D16" s="186"/>
      <c r="E16" s="186"/>
      <c r="F16" s="186"/>
      <c r="G16" s="186"/>
    </row>
    <row r="17" spans="1:7" x14ac:dyDescent="0.25">
      <c r="A17" s="10"/>
      <c r="B17" s="186"/>
      <c r="C17" s="186"/>
      <c r="D17" s="186"/>
      <c r="E17" s="186"/>
      <c r="F17" s="186"/>
      <c r="G17" s="186"/>
    </row>
    <row r="18" spans="1:7" x14ac:dyDescent="0.25">
      <c r="A18" s="10"/>
      <c r="B18" s="186"/>
      <c r="C18" s="186"/>
      <c r="D18" s="186"/>
      <c r="E18" s="186"/>
      <c r="F18" s="186"/>
      <c r="G18" s="186"/>
    </row>
    <row r="19" spans="1:7" x14ac:dyDescent="0.25">
      <c r="A19" s="10"/>
      <c r="B19" s="186"/>
      <c r="C19" s="186"/>
      <c r="D19" s="186"/>
      <c r="E19" s="186"/>
      <c r="F19" s="186"/>
      <c r="G19" s="186"/>
    </row>
    <row r="20" spans="1:7" x14ac:dyDescent="0.25">
      <c r="A20" s="10"/>
      <c r="B20" s="186"/>
      <c r="C20" s="186"/>
      <c r="D20" s="186"/>
      <c r="E20" s="186"/>
      <c r="F20" s="186"/>
      <c r="G20" s="186"/>
    </row>
    <row r="21" spans="1:7" x14ac:dyDescent="0.25">
      <c r="A21" s="10"/>
      <c r="B21" s="186"/>
      <c r="C21" s="186"/>
      <c r="D21" s="186"/>
      <c r="E21" s="186"/>
      <c r="F21" s="186"/>
      <c r="G21" s="186"/>
    </row>
    <row r="22" spans="1:7" x14ac:dyDescent="0.25">
      <c r="A22" s="10"/>
      <c r="B22" s="186"/>
      <c r="C22" s="186"/>
      <c r="D22" s="186"/>
      <c r="E22" s="186"/>
      <c r="F22" s="186"/>
      <c r="G22" s="186"/>
    </row>
    <row r="23" spans="1:7" x14ac:dyDescent="0.25">
      <c r="A23" s="10"/>
      <c r="B23" s="186"/>
      <c r="C23" s="186"/>
      <c r="D23" s="186"/>
      <c r="E23" s="186"/>
      <c r="F23" s="186"/>
      <c r="G23" s="186"/>
    </row>
    <row r="24" spans="1:7" x14ac:dyDescent="0.25">
      <c r="A24" s="10"/>
      <c r="B24" s="186"/>
      <c r="C24" s="186"/>
      <c r="D24" s="186"/>
      <c r="E24" s="186"/>
      <c r="F24" s="186"/>
      <c r="G24" s="186"/>
    </row>
    <row r="25" spans="1:7" x14ac:dyDescent="0.25">
      <c r="A25" s="10"/>
      <c r="B25" s="186"/>
      <c r="C25" s="186"/>
      <c r="D25" s="186"/>
      <c r="E25" s="186"/>
      <c r="F25" s="186"/>
      <c r="G25" s="186"/>
    </row>
    <row r="26" spans="1:7" x14ac:dyDescent="0.25">
      <c r="A26" s="1"/>
      <c r="B26" s="143"/>
      <c r="C26" s="143"/>
      <c r="D26" s="143"/>
      <c r="E26" s="143"/>
      <c r="F26" s="143"/>
      <c r="G26" s="143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A29" s="1"/>
      <c r="B29" s="143"/>
      <c r="C29" s="143"/>
      <c r="D29" s="143"/>
      <c r="E29" s="143"/>
      <c r="F29" s="143"/>
      <c r="G29" s="143"/>
    </row>
    <row r="30" spans="1:7" x14ac:dyDescent="0.25">
      <c r="A30" s="1"/>
      <c r="B30" s="143"/>
      <c r="C30" s="143"/>
      <c r="D30" s="143"/>
      <c r="E30" s="143"/>
      <c r="F30" s="143"/>
      <c r="G30" s="143"/>
    </row>
    <row r="31" spans="1:7" x14ac:dyDescent="0.25">
      <c r="A31" s="1"/>
      <c r="B31" s="143"/>
      <c r="C31" s="143"/>
      <c r="D31" s="143"/>
      <c r="E31" s="143"/>
      <c r="F31" s="143"/>
      <c r="G31" s="143"/>
    </row>
    <row r="32" spans="1:7" x14ac:dyDescent="0.25">
      <c r="A32" s="1"/>
      <c r="B32" s="143"/>
      <c r="C32" s="143"/>
      <c r="D32" s="143"/>
      <c r="E32" s="143"/>
      <c r="F32" s="143"/>
      <c r="G32" s="143"/>
    </row>
    <row r="33" spans="1:7" x14ac:dyDescent="0.25">
      <c r="A33" s="1"/>
      <c r="B33" s="143"/>
      <c r="C33" s="143"/>
      <c r="D33" s="143"/>
      <c r="E33" s="143"/>
      <c r="F33" s="143"/>
      <c r="G33" s="143"/>
    </row>
    <row r="34" spans="1:7" x14ac:dyDescent="0.25">
      <c r="A34" s="1"/>
      <c r="B34" s="143"/>
      <c r="C34" s="143"/>
      <c r="D34" s="143"/>
      <c r="E34" s="143"/>
      <c r="F34" s="143"/>
      <c r="G34" s="143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A36" s="1"/>
      <c r="B36" s="143"/>
      <c r="C36" s="143"/>
      <c r="D36" s="143"/>
      <c r="E36" s="143"/>
      <c r="F36" s="143"/>
      <c r="G36" s="143"/>
    </row>
    <row r="37" spans="1:7" x14ac:dyDescent="0.25">
      <c r="A37" s="1"/>
      <c r="B37" s="143"/>
      <c r="C37" s="143"/>
      <c r="D37" s="143"/>
      <c r="E37" s="143"/>
      <c r="F37" s="143"/>
      <c r="G37" s="143"/>
    </row>
    <row r="38" spans="1:7" x14ac:dyDescent="0.25">
      <c r="A38" s="1"/>
      <c r="B38" s="143"/>
      <c r="C38" s="143"/>
      <c r="D38" s="143"/>
      <c r="E38" s="143"/>
      <c r="F38" s="143"/>
      <c r="G38" s="143"/>
    </row>
    <row r="39" spans="1:7" x14ac:dyDescent="0.25">
      <c r="A39" s="1"/>
      <c r="B39" s="143"/>
      <c r="C39" s="143"/>
      <c r="D39" s="143"/>
      <c r="E39" s="143"/>
      <c r="F39" s="143"/>
      <c r="G39" s="143"/>
    </row>
    <row r="40" spans="1:7" x14ac:dyDescent="0.25">
      <c r="A40" s="1"/>
      <c r="B40" s="143"/>
      <c r="C40" s="143"/>
      <c r="D40" s="143"/>
      <c r="E40" s="143"/>
      <c r="F40" s="143"/>
      <c r="G40" s="143"/>
    </row>
    <row r="41" spans="1:7" x14ac:dyDescent="0.25">
      <c r="B41" s="184"/>
      <c r="C41" s="184"/>
      <c r="D41" s="184"/>
      <c r="E41" s="184"/>
      <c r="F41" s="184"/>
      <c r="G41" s="184"/>
    </row>
    <row r="42" spans="1:7" x14ac:dyDescent="0.25">
      <c r="B42" s="184"/>
      <c r="C42" s="184"/>
      <c r="D42" s="184"/>
      <c r="E42" s="184"/>
      <c r="F42" s="184"/>
      <c r="G42" s="184"/>
    </row>
    <row r="43" spans="1:7" x14ac:dyDescent="0.25">
      <c r="B43" s="184"/>
      <c r="C43" s="184"/>
      <c r="D43" s="184"/>
      <c r="E43" s="184"/>
      <c r="F43" s="184"/>
      <c r="G43" s="184"/>
    </row>
    <row r="44" spans="1:7" x14ac:dyDescent="0.25">
      <c r="B44" s="184"/>
      <c r="C44" s="184"/>
      <c r="D44" s="184"/>
      <c r="E44" s="184"/>
      <c r="F44" s="184"/>
      <c r="G44" s="184"/>
    </row>
    <row r="45" spans="1:7" x14ac:dyDescent="0.25">
      <c r="B45" s="184"/>
      <c r="C45" s="184"/>
      <c r="D45" s="184"/>
      <c r="E45" s="184"/>
      <c r="F45" s="184"/>
      <c r="G45" s="184"/>
    </row>
    <row r="46" spans="1:7" x14ac:dyDescent="0.25">
      <c r="B46" s="184"/>
      <c r="C46" s="184"/>
      <c r="D46" s="184"/>
      <c r="E46" s="184"/>
      <c r="F46" s="184"/>
      <c r="G46" s="184"/>
    </row>
    <row r="47" spans="1:7" x14ac:dyDescent="0.25">
      <c r="B47" s="184"/>
      <c r="C47" s="184"/>
      <c r="D47" s="184"/>
      <c r="E47" s="184"/>
      <c r="F47" s="184"/>
      <c r="G47" s="184"/>
    </row>
    <row r="48" spans="1:7" x14ac:dyDescent="0.25">
      <c r="B48" s="184"/>
      <c r="C48" s="184"/>
      <c r="D48" s="184"/>
      <c r="E48" s="184"/>
      <c r="F48" s="184"/>
      <c r="G48" s="184"/>
    </row>
    <row r="49" spans="2:7" x14ac:dyDescent="0.25">
      <c r="B49" s="184"/>
      <c r="C49" s="184"/>
      <c r="D49" s="184"/>
      <c r="E49" s="184"/>
      <c r="F49" s="184"/>
      <c r="G49" s="184"/>
    </row>
    <row r="50" spans="2:7" x14ac:dyDescent="0.25">
      <c r="B50" s="184"/>
      <c r="C50" s="184"/>
      <c r="D50" s="184"/>
      <c r="E50" s="184"/>
      <c r="F50" s="184"/>
      <c r="G50" s="184"/>
    </row>
    <row r="51" spans="2:7" x14ac:dyDescent="0.25">
      <c r="B51" s="184"/>
      <c r="C51" s="184"/>
      <c r="D51" s="184"/>
      <c r="E51" s="184"/>
      <c r="F51" s="184"/>
      <c r="G51" s="184"/>
    </row>
    <row r="52" spans="2:7" x14ac:dyDescent="0.25">
      <c r="B52" s="184"/>
      <c r="C52" s="184"/>
      <c r="D52" s="184"/>
      <c r="E52" s="184"/>
      <c r="F52" s="184"/>
      <c r="G52" s="184"/>
    </row>
    <row r="53" spans="2:7" x14ac:dyDescent="0.25">
      <c r="B53" s="184"/>
      <c r="C53" s="184"/>
      <c r="D53" s="184"/>
      <c r="E53" s="184"/>
      <c r="F53" s="184"/>
      <c r="G53" s="184"/>
    </row>
    <row r="54" spans="2:7" x14ac:dyDescent="0.25">
      <c r="B54" s="184"/>
      <c r="C54" s="184"/>
      <c r="D54" s="184"/>
      <c r="E54" s="184"/>
      <c r="F54" s="184"/>
      <c r="G54" s="184"/>
    </row>
    <row r="55" spans="2:7" x14ac:dyDescent="0.25">
      <c r="B55" s="184"/>
      <c r="C55" s="184"/>
      <c r="D55" s="184"/>
      <c r="E55" s="184"/>
      <c r="F55" s="184"/>
      <c r="G55" s="184"/>
    </row>
    <row r="56" spans="2:7" x14ac:dyDescent="0.25">
      <c r="B56" s="184"/>
      <c r="C56" s="184"/>
      <c r="D56" s="184"/>
      <c r="E56" s="184"/>
      <c r="F56" s="184"/>
      <c r="G56" s="184"/>
    </row>
    <row r="57" spans="2:7" x14ac:dyDescent="0.25">
      <c r="B57" s="184"/>
      <c r="C57" s="184"/>
      <c r="D57" s="184"/>
      <c r="E57" s="184"/>
      <c r="F57" s="184"/>
      <c r="G57" s="184"/>
    </row>
    <row r="58" spans="2:7" x14ac:dyDescent="0.25">
      <c r="B58" s="184"/>
      <c r="C58" s="184"/>
      <c r="D58" s="184"/>
      <c r="E58" s="184"/>
      <c r="F58" s="184"/>
      <c r="G58" s="184"/>
    </row>
    <row r="59" spans="2:7" x14ac:dyDescent="0.25">
      <c r="B59" s="184"/>
      <c r="C59" s="184"/>
      <c r="D59" s="184"/>
      <c r="E59" s="184"/>
      <c r="F59" s="184"/>
      <c r="G59" s="184"/>
    </row>
    <row r="60" spans="2:7" x14ac:dyDescent="0.25">
      <c r="B60" s="184"/>
      <c r="C60" s="184"/>
      <c r="D60" s="184"/>
      <c r="E60" s="184"/>
      <c r="F60" s="184"/>
      <c r="G60" s="184"/>
    </row>
    <row r="61" spans="2:7" x14ac:dyDescent="0.25">
      <c r="B61" s="184"/>
      <c r="C61" s="184"/>
      <c r="D61" s="184"/>
      <c r="E61" s="184"/>
      <c r="F61" s="184"/>
      <c r="G61" s="184"/>
    </row>
    <row r="62" spans="2:7" x14ac:dyDescent="0.25">
      <c r="B62" s="184"/>
      <c r="C62" s="184"/>
      <c r="D62" s="184"/>
      <c r="E62" s="184"/>
      <c r="F62" s="184"/>
      <c r="G62" s="184"/>
    </row>
    <row r="63" spans="2:7" x14ac:dyDescent="0.25">
      <c r="B63" s="184"/>
      <c r="C63" s="184"/>
      <c r="D63" s="184"/>
      <c r="E63" s="184"/>
      <c r="F63" s="184"/>
      <c r="G63" s="184"/>
    </row>
    <row r="64" spans="2:7" x14ac:dyDescent="0.25">
      <c r="B64" s="184"/>
      <c r="C64" s="184"/>
      <c r="D64" s="184"/>
      <c r="E64" s="184"/>
      <c r="F64" s="184"/>
      <c r="G64" s="184"/>
    </row>
    <row r="65" spans="2:7" x14ac:dyDescent="0.25">
      <c r="B65" s="184"/>
      <c r="C65" s="184"/>
      <c r="D65" s="184"/>
      <c r="E65" s="184"/>
      <c r="F65" s="184"/>
      <c r="G65" s="184"/>
    </row>
    <row r="66" spans="2:7" x14ac:dyDescent="0.25">
      <c r="B66" s="184"/>
      <c r="C66" s="184"/>
      <c r="D66" s="184"/>
      <c r="E66" s="184"/>
      <c r="F66" s="184"/>
      <c r="G66" s="184"/>
    </row>
    <row r="67" spans="2:7" x14ac:dyDescent="0.25">
      <c r="B67" s="184"/>
      <c r="C67" s="184"/>
      <c r="D67" s="184"/>
      <c r="E67" s="184"/>
      <c r="F67" s="184"/>
      <c r="G67" s="184"/>
    </row>
    <row r="68" spans="2:7" x14ac:dyDescent="0.25">
      <c r="B68" s="184"/>
      <c r="C68" s="184"/>
      <c r="D68" s="184"/>
      <c r="E68" s="184"/>
      <c r="F68" s="184"/>
      <c r="G68" s="184"/>
    </row>
    <row r="69" spans="2:7" x14ac:dyDescent="0.25">
      <c r="B69" s="184"/>
      <c r="C69" s="184"/>
      <c r="D69" s="184"/>
      <c r="E69" s="184"/>
      <c r="F69" s="184"/>
      <c r="G69" s="184"/>
    </row>
    <row r="70" spans="2:7" x14ac:dyDescent="0.25">
      <c r="B70" s="184"/>
      <c r="C70" s="184"/>
      <c r="D70" s="184"/>
      <c r="E70" s="184"/>
      <c r="F70" s="184"/>
      <c r="G70" s="184"/>
    </row>
    <row r="71" spans="2:7" x14ac:dyDescent="0.25">
      <c r="B71" s="184"/>
      <c r="C71" s="184"/>
      <c r="D71" s="184"/>
      <c r="E71" s="184"/>
      <c r="F71" s="184"/>
      <c r="G71" s="184"/>
    </row>
    <row r="72" spans="2:7" x14ac:dyDescent="0.25">
      <c r="B72" s="184"/>
      <c r="C72" s="184"/>
      <c r="D72" s="184"/>
      <c r="E72" s="184"/>
      <c r="F72" s="184"/>
      <c r="G72" s="184"/>
    </row>
    <row r="73" spans="2:7" x14ac:dyDescent="0.25">
      <c r="B73" s="184"/>
      <c r="C73" s="184"/>
      <c r="D73" s="184"/>
      <c r="E73" s="184"/>
      <c r="F73" s="184"/>
      <c r="G73" s="184"/>
    </row>
    <row r="74" spans="2:7" x14ac:dyDescent="0.25">
      <c r="B74" s="184"/>
      <c r="C74" s="184"/>
      <c r="D74" s="184"/>
      <c r="E74" s="184"/>
      <c r="F74" s="184"/>
      <c r="G74" s="184"/>
    </row>
    <row r="75" spans="2:7" x14ac:dyDescent="0.25">
      <c r="B75" s="184"/>
      <c r="C75" s="184"/>
      <c r="D75" s="184"/>
      <c r="E75" s="184"/>
      <c r="F75" s="184"/>
      <c r="G75" s="184"/>
    </row>
    <row r="76" spans="2:7" x14ac:dyDescent="0.25">
      <c r="B76" s="184"/>
      <c r="C76" s="184"/>
      <c r="D76" s="184"/>
      <c r="E76" s="184"/>
      <c r="F76" s="184"/>
      <c r="G76" s="184"/>
    </row>
    <row r="77" spans="2:7" x14ac:dyDescent="0.25">
      <c r="B77" s="184"/>
      <c r="C77" s="184"/>
      <c r="D77" s="184"/>
      <c r="E77" s="184"/>
      <c r="F77" s="184"/>
      <c r="G77" s="184"/>
    </row>
    <row r="78" spans="2:7" x14ac:dyDescent="0.25">
      <c r="B78" s="184"/>
      <c r="C78" s="184"/>
      <c r="D78" s="184"/>
      <c r="E78" s="184"/>
      <c r="F78" s="184"/>
      <c r="G78" s="184"/>
    </row>
    <row r="79" spans="2:7" x14ac:dyDescent="0.25">
      <c r="B79" s="184"/>
      <c r="C79" s="184"/>
      <c r="D79" s="184"/>
      <c r="E79" s="184"/>
      <c r="F79" s="184"/>
      <c r="G79" s="184"/>
    </row>
    <row r="80" spans="2:7" x14ac:dyDescent="0.25">
      <c r="B80" s="184"/>
      <c r="C80" s="184"/>
      <c r="D80" s="184"/>
      <c r="E80" s="184"/>
      <c r="F80" s="184"/>
      <c r="G80" s="184"/>
    </row>
    <row r="81" spans="2:7" x14ac:dyDescent="0.25">
      <c r="B81" s="184"/>
      <c r="C81" s="184"/>
      <c r="D81" s="184"/>
      <c r="E81" s="184"/>
      <c r="F81" s="184"/>
      <c r="G81" s="184"/>
    </row>
    <row r="82" spans="2:7" x14ac:dyDescent="0.25">
      <c r="B82" s="184"/>
      <c r="C82" s="184"/>
      <c r="D82" s="184"/>
      <c r="E82" s="184"/>
      <c r="F82" s="184"/>
      <c r="G82" s="184"/>
    </row>
    <row r="83" spans="2:7" x14ac:dyDescent="0.25">
      <c r="B83" s="184"/>
      <c r="C83" s="184"/>
      <c r="D83" s="184"/>
      <c r="E83" s="184"/>
      <c r="F83" s="184"/>
      <c r="G83" s="184"/>
    </row>
    <row r="84" spans="2:7" x14ac:dyDescent="0.25">
      <c r="B84" s="184"/>
      <c r="C84" s="184"/>
      <c r="D84" s="184"/>
      <c r="E84" s="184"/>
      <c r="F84" s="184"/>
      <c r="G84" s="184"/>
    </row>
    <row r="85" spans="2:7" x14ac:dyDescent="0.25">
      <c r="B85" s="184"/>
      <c r="C85" s="184"/>
      <c r="D85" s="184"/>
      <c r="E85" s="184"/>
      <c r="F85" s="184"/>
      <c r="G85" s="184"/>
    </row>
    <row r="86" spans="2:7" x14ac:dyDescent="0.25">
      <c r="B86" s="184"/>
      <c r="C86" s="184"/>
      <c r="D86" s="184"/>
      <c r="E86" s="184"/>
      <c r="F86" s="184"/>
      <c r="G86" s="184"/>
    </row>
    <row r="87" spans="2:7" x14ac:dyDescent="0.25">
      <c r="B87" s="184"/>
      <c r="C87" s="184"/>
      <c r="D87" s="184"/>
      <c r="E87" s="184"/>
      <c r="F87" s="184"/>
      <c r="G87" s="184"/>
    </row>
    <row r="88" spans="2:7" x14ac:dyDescent="0.25">
      <c r="B88" s="184"/>
      <c r="C88" s="184"/>
      <c r="D88" s="184"/>
      <c r="E88" s="184"/>
      <c r="F88" s="184"/>
      <c r="G88" s="184"/>
    </row>
    <row r="89" spans="2:7" x14ac:dyDescent="0.25">
      <c r="B89" s="184"/>
      <c r="C89" s="184"/>
      <c r="D89" s="184"/>
      <c r="E89" s="184"/>
      <c r="F89" s="184"/>
      <c r="G89" s="184"/>
    </row>
    <row r="90" spans="2:7" x14ac:dyDescent="0.25">
      <c r="B90" s="184"/>
      <c r="C90" s="184"/>
      <c r="D90" s="184"/>
      <c r="E90" s="184"/>
      <c r="F90" s="184"/>
      <c r="G90" s="184"/>
    </row>
    <row r="91" spans="2:7" x14ac:dyDescent="0.25">
      <c r="B91" s="184"/>
      <c r="C91" s="184"/>
      <c r="D91" s="184"/>
      <c r="E91" s="184"/>
      <c r="F91" s="184"/>
      <c r="G91" s="184"/>
    </row>
    <row r="92" spans="2:7" x14ac:dyDescent="0.25">
      <c r="B92" s="184"/>
      <c r="C92" s="184"/>
      <c r="D92" s="184"/>
      <c r="E92" s="184"/>
      <c r="F92" s="184"/>
      <c r="G92" s="184"/>
    </row>
    <row r="93" spans="2:7" x14ac:dyDescent="0.25">
      <c r="B93" s="184"/>
      <c r="C93" s="184"/>
      <c r="D93" s="184"/>
      <c r="E93" s="184"/>
      <c r="F93" s="184"/>
      <c r="G93" s="184"/>
    </row>
    <row r="94" spans="2:7" x14ac:dyDescent="0.25">
      <c r="B94" s="184"/>
      <c r="C94" s="184"/>
      <c r="D94" s="184"/>
      <c r="E94" s="184"/>
      <c r="F94" s="184"/>
      <c r="G94" s="184"/>
    </row>
    <row r="95" spans="2:7" x14ac:dyDescent="0.25">
      <c r="B95" s="184"/>
      <c r="C95" s="184"/>
      <c r="D95" s="184"/>
      <c r="E95" s="184"/>
      <c r="F95" s="184"/>
      <c r="G95" s="184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23</v>
      </c>
      <c r="B1" s="211"/>
      <c r="C1" s="211"/>
      <c r="D1" s="212"/>
      <c r="E1" s="138" t="s">
        <v>20</v>
      </c>
      <c r="F1" s="137"/>
      <c r="W1">
        <v>30.126000000000001</v>
      </c>
    </row>
    <row r="2" spans="1:26" ht="20.100000000000001" customHeight="1" x14ac:dyDescent="0.25">
      <c r="A2" s="210" t="s">
        <v>24</v>
      </c>
      <c r="B2" s="211"/>
      <c r="C2" s="211"/>
      <c r="D2" s="212"/>
      <c r="E2" s="138" t="s">
        <v>18</v>
      </c>
      <c r="F2" s="137"/>
    </row>
    <row r="3" spans="1:26" ht="20.100000000000001" customHeight="1" x14ac:dyDescent="0.25">
      <c r="A3" s="210" t="s">
        <v>25</v>
      </c>
      <c r="B3" s="211"/>
      <c r="C3" s="211"/>
      <c r="D3" s="212"/>
      <c r="E3" s="138" t="s">
        <v>64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374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65</v>
      </c>
      <c r="B8" s="136"/>
      <c r="C8" s="136"/>
      <c r="D8" s="136"/>
      <c r="E8" s="136"/>
      <c r="F8" s="136"/>
    </row>
    <row r="9" spans="1:26" x14ac:dyDescent="0.25">
      <c r="A9" s="141" t="s">
        <v>61</v>
      </c>
      <c r="B9" s="141" t="s">
        <v>55</v>
      </c>
      <c r="C9" s="141" t="s">
        <v>56</v>
      </c>
      <c r="D9" s="141" t="s">
        <v>32</v>
      </c>
      <c r="E9" s="141" t="s">
        <v>62</v>
      </c>
      <c r="F9" s="141" t="s">
        <v>63</v>
      </c>
    </row>
    <row r="10" spans="1:26" x14ac:dyDescent="0.25">
      <c r="A10" s="148" t="s">
        <v>66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70</v>
      </c>
      <c r="B11" s="151">
        <f>'SO 14311'!L16</f>
        <v>0</v>
      </c>
      <c r="C11" s="151">
        <f>'SO 14311'!M16</f>
        <v>0</v>
      </c>
      <c r="D11" s="151">
        <f>'SO 14311'!I16</f>
        <v>0</v>
      </c>
      <c r="E11" s="152">
        <f>'SO 14311'!P16</f>
        <v>0</v>
      </c>
      <c r="F11" s="152">
        <f>'SO 14311'!S16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2" t="s">
        <v>66</v>
      </c>
      <c r="B12" s="153">
        <f>'SO 14311'!L18</f>
        <v>0</v>
      </c>
      <c r="C12" s="153">
        <f>'SO 14311'!M18</f>
        <v>0</v>
      </c>
      <c r="D12" s="153">
        <f>'SO 14311'!I18</f>
        <v>0</v>
      </c>
      <c r="E12" s="154">
        <f>'SO 14311'!P18</f>
        <v>0</v>
      </c>
      <c r="F12" s="154">
        <f>'SO 14311'!S18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"/>
      <c r="B13" s="143"/>
      <c r="C13" s="143"/>
      <c r="D13" s="143"/>
      <c r="E13" s="142"/>
      <c r="F13" s="142"/>
    </row>
    <row r="14" spans="1:26" x14ac:dyDescent="0.25">
      <c r="A14" s="2" t="s">
        <v>375</v>
      </c>
      <c r="B14" s="153"/>
      <c r="C14" s="151"/>
      <c r="D14" s="151"/>
      <c r="E14" s="152"/>
      <c r="F14" s="152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376</v>
      </c>
      <c r="B15" s="151">
        <f>'SO 14311'!L77</f>
        <v>0</v>
      </c>
      <c r="C15" s="151">
        <f>'SO 14311'!M77</f>
        <v>0</v>
      </c>
      <c r="D15" s="151">
        <f>'SO 14311'!I77</f>
        <v>0</v>
      </c>
      <c r="E15" s="152">
        <f>'SO 14311'!P77</f>
        <v>0</v>
      </c>
      <c r="F15" s="152">
        <f>'SO 14311'!S77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377</v>
      </c>
      <c r="B16" s="151">
        <f>'SO 14311'!L83</f>
        <v>0</v>
      </c>
      <c r="C16" s="151">
        <f>'SO 14311'!M83</f>
        <v>0</v>
      </c>
      <c r="D16" s="151">
        <f>'SO 14311'!I83</f>
        <v>0</v>
      </c>
      <c r="E16" s="152">
        <f>'SO 14311'!P83</f>
        <v>0</v>
      </c>
      <c r="F16" s="152">
        <f>'SO 14311'!S83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2" t="s">
        <v>375</v>
      </c>
      <c r="B17" s="153">
        <f>'SO 14311'!L85</f>
        <v>0</v>
      </c>
      <c r="C17" s="153">
        <f>'SO 14311'!M85</f>
        <v>0</v>
      </c>
      <c r="D17" s="153">
        <f>'SO 14311'!I85</f>
        <v>0</v>
      </c>
      <c r="E17" s="154">
        <f>'SO 14311'!S85</f>
        <v>0</v>
      </c>
      <c r="F17" s="154">
        <f>'SO 14311'!V85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43"/>
      <c r="C18" s="143"/>
      <c r="D18" s="143"/>
      <c r="E18" s="142"/>
      <c r="F18" s="142"/>
    </row>
    <row r="19" spans="1:26" x14ac:dyDescent="0.25">
      <c r="A19" s="2" t="s">
        <v>85</v>
      </c>
      <c r="B19" s="153">
        <f>'SO 14311'!L86</f>
        <v>0</v>
      </c>
      <c r="C19" s="153">
        <f>'SO 14311'!M86</f>
        <v>0</v>
      </c>
      <c r="D19" s="153">
        <f>'SO 14311'!I86</f>
        <v>0</v>
      </c>
      <c r="E19" s="154">
        <f>'SO 14311'!S86</f>
        <v>0</v>
      </c>
      <c r="F19" s="154">
        <f>'SO 14311'!V86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workbookViewId="0">
      <pane ySplit="8" topLeftCell="A9" activePane="bottomLeft" state="frozen"/>
      <selection pane="bottomLeft" activeCell="G83" sqref="G11:G83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23</v>
      </c>
      <c r="C1" s="214"/>
      <c r="D1" s="214"/>
      <c r="E1" s="214"/>
      <c r="F1" s="214"/>
      <c r="G1" s="214"/>
      <c r="H1" s="215"/>
      <c r="I1" s="160" t="s">
        <v>20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24</v>
      </c>
      <c r="C2" s="214"/>
      <c r="D2" s="214"/>
      <c r="E2" s="214"/>
      <c r="F2" s="214"/>
      <c r="G2" s="214"/>
      <c r="H2" s="215"/>
      <c r="I2" s="160" t="s">
        <v>18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25</v>
      </c>
      <c r="C3" s="214"/>
      <c r="D3" s="214"/>
      <c r="E3" s="214"/>
      <c r="F3" s="214"/>
      <c r="G3" s="214"/>
      <c r="H3" s="215"/>
      <c r="I3" s="160" t="s">
        <v>64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374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86</v>
      </c>
      <c r="B8" s="162" t="s">
        <v>87</v>
      </c>
      <c r="C8" s="162" t="s">
        <v>88</v>
      </c>
      <c r="D8" s="162" t="s">
        <v>89</v>
      </c>
      <c r="E8" s="162" t="s">
        <v>90</v>
      </c>
      <c r="F8" s="162" t="s">
        <v>91</v>
      </c>
      <c r="G8" s="162" t="s">
        <v>92</v>
      </c>
      <c r="H8" s="162" t="s">
        <v>56</v>
      </c>
      <c r="I8" s="162" t="s">
        <v>93</v>
      </c>
      <c r="J8" s="162"/>
      <c r="K8" s="162"/>
      <c r="L8" s="162"/>
      <c r="M8" s="162"/>
      <c r="N8" s="162"/>
      <c r="O8" s="162"/>
      <c r="P8" s="162" t="s">
        <v>94</v>
      </c>
      <c r="Q8" s="156"/>
      <c r="R8" s="156"/>
      <c r="S8" s="162" t="s">
        <v>95</v>
      </c>
      <c r="T8" s="158"/>
      <c r="U8" s="158"/>
      <c r="V8" s="164" t="s">
        <v>96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66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70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156</v>
      </c>
      <c r="C11" s="173" t="s">
        <v>378</v>
      </c>
      <c r="D11" s="169" t="s">
        <v>379</v>
      </c>
      <c r="E11" s="169" t="s">
        <v>105</v>
      </c>
      <c r="F11" s="170">
        <v>4</v>
      </c>
      <c r="G11" s="171"/>
      <c r="H11" s="171"/>
      <c r="I11" s="171">
        <f>ROUND(F11*(G11+H11),2)</f>
        <v>0</v>
      </c>
      <c r="J11" s="169">
        <f>ROUND(F11*(N11),2)</f>
        <v>3.68</v>
      </c>
      <c r="K11" s="1">
        <f>ROUND(F11*(O11),2)</f>
        <v>0</v>
      </c>
      <c r="L11" s="1">
        <f>ROUND(F11*(G11),2)</f>
        <v>0</v>
      </c>
      <c r="M11" s="1"/>
      <c r="N11" s="1">
        <v>0.92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156</v>
      </c>
      <c r="C12" s="173" t="s">
        <v>380</v>
      </c>
      <c r="D12" s="169" t="s">
        <v>381</v>
      </c>
      <c r="E12" s="169" t="s">
        <v>101</v>
      </c>
      <c r="F12" s="170">
        <v>1</v>
      </c>
      <c r="G12" s="171"/>
      <c r="H12" s="171"/>
      <c r="I12" s="171">
        <f>ROUND(F12*(G12+H12),2)</f>
        <v>0</v>
      </c>
      <c r="J12" s="169">
        <f>ROUND(F12*(N12),2)</f>
        <v>7.41</v>
      </c>
      <c r="K12" s="1">
        <f>ROUND(F12*(O12),2)</f>
        <v>0</v>
      </c>
      <c r="L12" s="1">
        <f>ROUND(F12*(G12),2)</f>
        <v>0</v>
      </c>
      <c r="M12" s="1"/>
      <c r="N12" s="1">
        <v>7.41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156</v>
      </c>
      <c r="C13" s="173" t="s">
        <v>382</v>
      </c>
      <c r="D13" s="169" t="s">
        <v>383</v>
      </c>
      <c r="E13" s="169" t="s">
        <v>384</v>
      </c>
      <c r="F13" s="170">
        <v>150</v>
      </c>
      <c r="G13" s="171"/>
      <c r="H13" s="171"/>
      <c r="I13" s="171">
        <f>ROUND(F13*(G13+H13),2)</f>
        <v>0</v>
      </c>
      <c r="J13" s="169">
        <f>ROUND(F13*(N13),2)</f>
        <v>90</v>
      </c>
      <c r="K13" s="1">
        <f>ROUND(F13*(O13),2)</f>
        <v>0</v>
      </c>
      <c r="L13" s="1">
        <f>ROUND(F13*(G13),2)</f>
        <v>0</v>
      </c>
      <c r="M13" s="1"/>
      <c r="N13" s="1">
        <v>0.6</v>
      </c>
      <c r="O13" s="1"/>
      <c r="P13" s="168">
        <v>1.0000000000000001E-5</v>
      </c>
      <c r="Q13" s="174"/>
      <c r="R13" s="174">
        <v>1.0000000000000001E-5</v>
      </c>
      <c r="S13" s="150">
        <f>ROUND(F13*(R13),3)</f>
        <v>2E-3</v>
      </c>
      <c r="V13" s="175"/>
      <c r="Z13">
        <v>0</v>
      </c>
    </row>
    <row r="14" spans="1:26" ht="24.95" customHeight="1" x14ac:dyDescent="0.25">
      <c r="A14" s="172"/>
      <c r="B14" s="169" t="s">
        <v>156</v>
      </c>
      <c r="C14" s="173" t="s">
        <v>385</v>
      </c>
      <c r="D14" s="169" t="s">
        <v>386</v>
      </c>
      <c r="E14" s="169" t="s">
        <v>131</v>
      </c>
      <c r="F14" s="170">
        <v>110</v>
      </c>
      <c r="G14" s="171"/>
      <c r="H14" s="171"/>
      <c r="I14" s="171">
        <f>ROUND(F14*(G14+H14),2)</f>
        <v>0</v>
      </c>
      <c r="J14" s="169">
        <f>ROUND(F14*(N14),2)</f>
        <v>129.80000000000001</v>
      </c>
      <c r="K14" s="1">
        <f>ROUND(F14*(O14),2)</f>
        <v>0</v>
      </c>
      <c r="L14" s="1">
        <f>ROUND(F14*(G14),2)</f>
        <v>0</v>
      </c>
      <c r="M14" s="1"/>
      <c r="N14" s="1">
        <v>1.18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115</v>
      </c>
      <c r="C15" s="173" t="s">
        <v>387</v>
      </c>
      <c r="D15" s="169" t="s">
        <v>388</v>
      </c>
      <c r="E15" s="169" t="s">
        <v>105</v>
      </c>
      <c r="F15" s="170">
        <v>3</v>
      </c>
      <c r="G15" s="171"/>
      <c r="H15" s="171"/>
      <c r="I15" s="171">
        <f>ROUND(F15*(G15+H15),2)</f>
        <v>0</v>
      </c>
      <c r="J15" s="169">
        <f>ROUND(F15*(N15),2)</f>
        <v>22.5</v>
      </c>
      <c r="K15" s="1">
        <f>ROUND(F15*(O15),2)</f>
        <v>0</v>
      </c>
      <c r="L15" s="1">
        <f>ROUND(F15*(G15),2)</f>
        <v>0</v>
      </c>
      <c r="M15" s="1"/>
      <c r="N15" s="1">
        <v>7.5</v>
      </c>
      <c r="O15" s="1"/>
      <c r="P15" s="161"/>
      <c r="Q15" s="174"/>
      <c r="R15" s="174"/>
      <c r="S15" s="150"/>
      <c r="V15" s="175"/>
      <c r="Z15">
        <v>0</v>
      </c>
    </row>
    <row r="16" spans="1:26" x14ac:dyDescent="0.25">
      <c r="A16" s="150"/>
      <c r="B16" s="150"/>
      <c r="C16" s="150"/>
      <c r="D16" s="150" t="s">
        <v>70</v>
      </c>
      <c r="E16" s="150"/>
      <c r="F16" s="168"/>
      <c r="G16" s="153"/>
      <c r="H16" s="153">
        <f>ROUND((SUM(M10:M15))/1,2)</f>
        <v>0</v>
      </c>
      <c r="I16" s="153">
        <f>ROUND((SUM(I10:I15))/1,2)</f>
        <v>0</v>
      </c>
      <c r="J16" s="150"/>
      <c r="K16" s="150"/>
      <c r="L16" s="150">
        <f>ROUND((SUM(L10:L15))/1,2)</f>
        <v>0</v>
      </c>
      <c r="M16" s="150">
        <f>ROUND((SUM(M10:M15))/1,2)</f>
        <v>0</v>
      </c>
      <c r="N16" s="150"/>
      <c r="O16" s="150"/>
      <c r="P16" s="176">
        <f>ROUND((SUM(P10:P15))/1,2)</f>
        <v>0</v>
      </c>
      <c r="Q16" s="147"/>
      <c r="R16" s="147"/>
      <c r="S16" s="176">
        <f>ROUND((SUM(S10:S15))/1,2)</f>
        <v>0</v>
      </c>
      <c r="T16" s="147"/>
      <c r="U16" s="147"/>
      <c r="V16" s="147"/>
      <c r="W16" s="147"/>
      <c r="X16" s="147"/>
      <c r="Y16" s="147"/>
      <c r="Z16" s="147"/>
    </row>
    <row r="17" spans="1:26" x14ac:dyDescent="0.25">
      <c r="A17" s="1"/>
      <c r="B17" s="1"/>
      <c r="C17" s="1"/>
      <c r="D17" s="1"/>
      <c r="E17" s="1"/>
      <c r="F17" s="161"/>
      <c r="G17" s="143"/>
      <c r="H17" s="143"/>
      <c r="I17" s="143"/>
      <c r="J17" s="1"/>
      <c r="K17" s="1"/>
      <c r="L17" s="1"/>
      <c r="M17" s="1"/>
      <c r="N17" s="1"/>
      <c r="O17" s="1"/>
      <c r="P17" s="1"/>
      <c r="S17" s="1"/>
    </row>
    <row r="18" spans="1:26" x14ac:dyDescent="0.25">
      <c r="A18" s="150"/>
      <c r="B18" s="150"/>
      <c r="C18" s="150"/>
      <c r="D18" s="2" t="s">
        <v>66</v>
      </c>
      <c r="E18" s="150"/>
      <c r="F18" s="168"/>
      <c r="G18" s="153"/>
      <c r="H18" s="153">
        <f>ROUND((SUM(M9:M17))/2,2)</f>
        <v>0</v>
      </c>
      <c r="I18" s="153">
        <f>ROUND((SUM(I9:I17))/2,2)</f>
        <v>0</v>
      </c>
      <c r="J18" s="151"/>
      <c r="K18" s="150"/>
      <c r="L18" s="151">
        <f>ROUND((SUM(L9:L17))/2,2)</f>
        <v>0</v>
      </c>
      <c r="M18" s="151">
        <f>ROUND((SUM(M9:M17))/2,2)</f>
        <v>0</v>
      </c>
      <c r="N18" s="150"/>
      <c r="O18" s="150"/>
      <c r="P18" s="176">
        <f>ROUND((SUM(P9:P17))/2,2)</f>
        <v>0</v>
      </c>
      <c r="S18" s="176">
        <f>ROUND((SUM(S9:S17))/2,2)</f>
        <v>0</v>
      </c>
    </row>
    <row r="19" spans="1:26" x14ac:dyDescent="0.25">
      <c r="A19" s="1"/>
      <c r="B19" s="1"/>
      <c r="C19" s="1"/>
      <c r="D19" s="1"/>
      <c r="E19" s="1"/>
      <c r="F19" s="161"/>
      <c r="G19" s="143"/>
      <c r="H19" s="143"/>
      <c r="I19" s="143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0"/>
      <c r="B20" s="150"/>
      <c r="C20" s="150"/>
      <c r="D20" s="2" t="s">
        <v>375</v>
      </c>
      <c r="E20" s="150"/>
      <c r="F20" s="168"/>
      <c r="G20" s="151"/>
      <c r="H20" s="151"/>
      <c r="I20" s="151"/>
      <c r="J20" s="150"/>
      <c r="K20" s="150"/>
      <c r="L20" s="150"/>
      <c r="M20" s="150"/>
      <c r="N20" s="150"/>
      <c r="O20" s="150"/>
      <c r="P20" s="150"/>
      <c r="Q20" s="147"/>
      <c r="R20" s="147"/>
      <c r="S20" s="150"/>
      <c r="T20" s="147"/>
      <c r="U20" s="147"/>
      <c r="V20" s="147"/>
      <c r="W20" s="147"/>
      <c r="X20" s="147"/>
      <c r="Y20" s="147"/>
      <c r="Z20" s="147"/>
    </row>
    <row r="21" spans="1:26" x14ac:dyDescent="0.25">
      <c r="A21" s="150"/>
      <c r="B21" s="150"/>
      <c r="C21" s="150"/>
      <c r="D21" s="150" t="s">
        <v>376</v>
      </c>
      <c r="E21" s="150"/>
      <c r="F21" s="168"/>
      <c r="G21" s="151"/>
      <c r="H21" s="151"/>
      <c r="I21" s="151"/>
      <c r="J21" s="150"/>
      <c r="K21" s="150"/>
      <c r="L21" s="150"/>
      <c r="M21" s="150"/>
      <c r="N21" s="150"/>
      <c r="O21" s="150"/>
      <c r="P21" s="150"/>
      <c r="Q21" s="147"/>
      <c r="R21" s="147"/>
      <c r="S21" s="150"/>
      <c r="T21" s="147"/>
      <c r="U21" s="147"/>
      <c r="V21" s="147"/>
      <c r="W21" s="147"/>
      <c r="X21" s="147"/>
      <c r="Y21" s="147"/>
      <c r="Z21" s="147"/>
    </row>
    <row r="22" spans="1:26" ht="24.95" customHeight="1" x14ac:dyDescent="0.25">
      <c r="A22" s="172"/>
      <c r="B22" s="169" t="s">
        <v>389</v>
      </c>
      <c r="C22" s="173" t="s">
        <v>390</v>
      </c>
      <c r="D22" s="169" t="s">
        <v>391</v>
      </c>
      <c r="E22" s="169" t="s">
        <v>105</v>
      </c>
      <c r="F22" s="170">
        <v>110</v>
      </c>
      <c r="G22" s="171"/>
      <c r="H22" s="171"/>
      <c r="I22" s="171">
        <f t="shared" ref="I22:I53" si="0">ROUND(F22*(G22+H22),2)</f>
        <v>0</v>
      </c>
      <c r="J22" s="169">
        <f t="shared" ref="J22:J53" si="1">ROUND(F22*(N22),2)</f>
        <v>128.69999999999999</v>
      </c>
      <c r="K22" s="1">
        <f t="shared" ref="K22:K53" si="2">ROUND(F22*(O22),2)</f>
        <v>0</v>
      </c>
      <c r="L22" s="1">
        <f t="shared" ref="L22:L67" si="3">ROUND(F22*(G22),2)</f>
        <v>0</v>
      </c>
      <c r="M22" s="1"/>
      <c r="N22" s="1">
        <v>1.17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/>
      <c r="B23" s="169" t="s">
        <v>115</v>
      </c>
      <c r="C23" s="173" t="s">
        <v>392</v>
      </c>
      <c r="D23" s="169" t="s">
        <v>393</v>
      </c>
      <c r="E23" s="169" t="s">
        <v>105</v>
      </c>
      <c r="F23" s="170">
        <v>110</v>
      </c>
      <c r="G23" s="171"/>
      <c r="H23" s="171"/>
      <c r="I23" s="171">
        <f t="shared" si="0"/>
        <v>0</v>
      </c>
      <c r="J23" s="169">
        <f t="shared" si="1"/>
        <v>24.2</v>
      </c>
      <c r="K23" s="1">
        <f t="shared" si="2"/>
        <v>0</v>
      </c>
      <c r="L23" s="1">
        <f t="shared" si="3"/>
        <v>0</v>
      </c>
      <c r="M23" s="1"/>
      <c r="N23" s="1">
        <v>0.22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/>
      <c r="B24" s="169" t="s">
        <v>389</v>
      </c>
      <c r="C24" s="173" t="s">
        <v>394</v>
      </c>
      <c r="D24" s="169" t="s">
        <v>395</v>
      </c>
      <c r="E24" s="169" t="s">
        <v>105</v>
      </c>
      <c r="F24" s="170">
        <v>23</v>
      </c>
      <c r="G24" s="171"/>
      <c r="H24" s="171"/>
      <c r="I24" s="171">
        <f t="shared" si="0"/>
        <v>0</v>
      </c>
      <c r="J24" s="169">
        <f t="shared" si="1"/>
        <v>52.44</v>
      </c>
      <c r="K24" s="1">
        <f t="shared" si="2"/>
        <v>0</v>
      </c>
      <c r="L24" s="1">
        <f t="shared" si="3"/>
        <v>0</v>
      </c>
      <c r="M24" s="1"/>
      <c r="N24" s="1">
        <v>2.2800000000000002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/>
      <c r="B25" s="169" t="s">
        <v>115</v>
      </c>
      <c r="C25" s="173" t="s">
        <v>396</v>
      </c>
      <c r="D25" s="169" t="s">
        <v>397</v>
      </c>
      <c r="E25" s="169" t="s">
        <v>105</v>
      </c>
      <c r="F25" s="170">
        <v>23</v>
      </c>
      <c r="G25" s="171"/>
      <c r="H25" s="171"/>
      <c r="I25" s="171">
        <f t="shared" si="0"/>
        <v>0</v>
      </c>
      <c r="J25" s="169">
        <f t="shared" si="1"/>
        <v>7.82</v>
      </c>
      <c r="K25" s="1">
        <f t="shared" si="2"/>
        <v>0</v>
      </c>
      <c r="L25" s="1">
        <f t="shared" si="3"/>
        <v>0</v>
      </c>
      <c r="M25" s="1"/>
      <c r="N25" s="1">
        <v>0.34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/>
      <c r="B26" s="169" t="s">
        <v>115</v>
      </c>
      <c r="C26" s="173" t="s">
        <v>398</v>
      </c>
      <c r="D26" s="169" t="s">
        <v>399</v>
      </c>
      <c r="E26" s="169" t="s">
        <v>105</v>
      </c>
      <c r="F26" s="170">
        <v>30</v>
      </c>
      <c r="G26" s="171"/>
      <c r="H26" s="171"/>
      <c r="I26" s="171">
        <f t="shared" si="0"/>
        <v>0</v>
      </c>
      <c r="J26" s="169">
        <f t="shared" si="1"/>
        <v>3</v>
      </c>
      <c r="K26" s="1">
        <f t="shared" si="2"/>
        <v>0</v>
      </c>
      <c r="L26" s="1">
        <f t="shared" si="3"/>
        <v>0</v>
      </c>
      <c r="M26" s="1"/>
      <c r="N26" s="1">
        <v>0.1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/>
      <c r="B27" s="169" t="s">
        <v>115</v>
      </c>
      <c r="C27" s="173" t="s">
        <v>400</v>
      </c>
      <c r="D27" s="169" t="s">
        <v>401</v>
      </c>
      <c r="E27" s="169" t="s">
        <v>105</v>
      </c>
      <c r="F27" s="170">
        <v>50</v>
      </c>
      <c r="G27" s="171"/>
      <c r="H27" s="171"/>
      <c r="I27" s="171">
        <f t="shared" si="0"/>
        <v>0</v>
      </c>
      <c r="J27" s="169">
        <f t="shared" si="1"/>
        <v>5.5</v>
      </c>
      <c r="K27" s="1">
        <f t="shared" si="2"/>
        <v>0</v>
      </c>
      <c r="L27" s="1">
        <f t="shared" si="3"/>
        <v>0</v>
      </c>
      <c r="M27" s="1"/>
      <c r="N27" s="1">
        <v>0.11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/>
      <c r="B28" s="169" t="s">
        <v>115</v>
      </c>
      <c r="C28" s="173" t="s">
        <v>402</v>
      </c>
      <c r="D28" s="169" t="s">
        <v>403</v>
      </c>
      <c r="E28" s="169" t="s">
        <v>105</v>
      </c>
      <c r="F28" s="170">
        <v>50</v>
      </c>
      <c r="G28" s="171"/>
      <c r="H28" s="171"/>
      <c r="I28" s="171">
        <f t="shared" si="0"/>
        <v>0</v>
      </c>
      <c r="J28" s="169">
        <f t="shared" si="1"/>
        <v>6.5</v>
      </c>
      <c r="K28" s="1">
        <f t="shared" si="2"/>
        <v>0</v>
      </c>
      <c r="L28" s="1">
        <f t="shared" si="3"/>
        <v>0</v>
      </c>
      <c r="M28" s="1"/>
      <c r="N28" s="1">
        <v>0.13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 x14ac:dyDescent="0.25">
      <c r="A29" s="172"/>
      <c r="B29" s="169" t="s">
        <v>115</v>
      </c>
      <c r="C29" s="173" t="s">
        <v>404</v>
      </c>
      <c r="D29" s="169" t="s">
        <v>405</v>
      </c>
      <c r="E29" s="169" t="s">
        <v>105</v>
      </c>
      <c r="F29" s="170">
        <v>30</v>
      </c>
      <c r="G29" s="171"/>
      <c r="H29" s="171"/>
      <c r="I29" s="171">
        <f t="shared" si="0"/>
        <v>0</v>
      </c>
      <c r="J29" s="169">
        <f t="shared" si="1"/>
        <v>4.5</v>
      </c>
      <c r="K29" s="1">
        <f t="shared" si="2"/>
        <v>0</v>
      </c>
      <c r="L29" s="1">
        <f t="shared" si="3"/>
        <v>0</v>
      </c>
      <c r="M29" s="1"/>
      <c r="N29" s="1">
        <v>0.15</v>
      </c>
      <c r="O29" s="1"/>
      <c r="P29" s="161"/>
      <c r="Q29" s="174"/>
      <c r="R29" s="174"/>
      <c r="S29" s="150"/>
      <c r="V29" s="175"/>
      <c r="Z29">
        <v>0</v>
      </c>
    </row>
    <row r="30" spans="1:26" ht="24.95" customHeight="1" x14ac:dyDescent="0.25">
      <c r="A30" s="172"/>
      <c r="B30" s="169" t="s">
        <v>389</v>
      </c>
      <c r="C30" s="173" t="s">
        <v>406</v>
      </c>
      <c r="D30" s="169" t="s">
        <v>407</v>
      </c>
      <c r="E30" s="169" t="s">
        <v>105</v>
      </c>
      <c r="F30" s="170">
        <v>15</v>
      </c>
      <c r="G30" s="171"/>
      <c r="H30" s="171"/>
      <c r="I30" s="171">
        <f t="shared" si="0"/>
        <v>0</v>
      </c>
      <c r="J30" s="169">
        <f t="shared" si="1"/>
        <v>11.1</v>
      </c>
      <c r="K30" s="1">
        <f t="shared" si="2"/>
        <v>0</v>
      </c>
      <c r="L30" s="1">
        <f t="shared" si="3"/>
        <v>0</v>
      </c>
      <c r="M30" s="1"/>
      <c r="N30" s="1">
        <v>0.74</v>
      </c>
      <c r="O30" s="1"/>
      <c r="P30" s="161"/>
      <c r="Q30" s="174"/>
      <c r="R30" s="174"/>
      <c r="S30" s="150"/>
      <c r="V30" s="175"/>
      <c r="Z30">
        <v>0</v>
      </c>
    </row>
    <row r="31" spans="1:26" ht="24.95" customHeight="1" x14ac:dyDescent="0.25">
      <c r="A31" s="172"/>
      <c r="B31" s="169" t="s">
        <v>389</v>
      </c>
      <c r="C31" s="173" t="s">
        <v>408</v>
      </c>
      <c r="D31" s="169" t="s">
        <v>409</v>
      </c>
      <c r="E31" s="169" t="s">
        <v>105</v>
      </c>
      <c r="F31" s="170">
        <v>4</v>
      </c>
      <c r="G31" s="171"/>
      <c r="H31" s="171"/>
      <c r="I31" s="171">
        <f t="shared" si="0"/>
        <v>0</v>
      </c>
      <c r="J31" s="169">
        <f t="shared" si="1"/>
        <v>4.2</v>
      </c>
      <c r="K31" s="1">
        <f t="shared" si="2"/>
        <v>0</v>
      </c>
      <c r="L31" s="1">
        <f t="shared" si="3"/>
        <v>0</v>
      </c>
      <c r="M31" s="1"/>
      <c r="N31" s="1">
        <v>1.05</v>
      </c>
      <c r="O31" s="1"/>
      <c r="P31" s="161"/>
      <c r="Q31" s="174"/>
      <c r="R31" s="174"/>
      <c r="S31" s="150"/>
      <c r="V31" s="175"/>
      <c r="Z31">
        <v>0</v>
      </c>
    </row>
    <row r="32" spans="1:26" ht="24.95" customHeight="1" x14ac:dyDescent="0.25">
      <c r="A32" s="172"/>
      <c r="B32" s="169" t="s">
        <v>115</v>
      </c>
      <c r="C32" s="173" t="s">
        <v>410</v>
      </c>
      <c r="D32" s="169" t="s">
        <v>411</v>
      </c>
      <c r="E32" s="169" t="s">
        <v>131</v>
      </c>
      <c r="F32" s="170">
        <v>1</v>
      </c>
      <c r="G32" s="171"/>
      <c r="H32" s="171"/>
      <c r="I32" s="171">
        <f t="shared" si="0"/>
        <v>0</v>
      </c>
      <c r="J32" s="169">
        <f t="shared" si="1"/>
        <v>13.59</v>
      </c>
      <c r="K32" s="1">
        <f t="shared" si="2"/>
        <v>0</v>
      </c>
      <c r="L32" s="1">
        <f t="shared" si="3"/>
        <v>0</v>
      </c>
      <c r="M32" s="1"/>
      <c r="N32" s="1">
        <v>13.59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/>
      <c r="B33" s="169" t="s">
        <v>115</v>
      </c>
      <c r="C33" s="173" t="s">
        <v>412</v>
      </c>
      <c r="D33" s="169" t="s">
        <v>413</v>
      </c>
      <c r="E33" s="169" t="s">
        <v>131</v>
      </c>
      <c r="F33" s="170">
        <v>1</v>
      </c>
      <c r="G33" s="171"/>
      <c r="H33" s="171"/>
      <c r="I33" s="171">
        <f t="shared" si="0"/>
        <v>0</v>
      </c>
      <c r="J33" s="169">
        <f t="shared" si="1"/>
        <v>4.62</v>
      </c>
      <c r="K33" s="1">
        <f t="shared" si="2"/>
        <v>0</v>
      </c>
      <c r="L33" s="1">
        <f t="shared" si="3"/>
        <v>0</v>
      </c>
      <c r="M33" s="1"/>
      <c r="N33" s="1">
        <v>4.62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/>
      <c r="B34" s="169" t="s">
        <v>389</v>
      </c>
      <c r="C34" s="173" t="s">
        <v>414</v>
      </c>
      <c r="D34" s="169" t="s">
        <v>415</v>
      </c>
      <c r="E34" s="169" t="s">
        <v>105</v>
      </c>
      <c r="F34" s="170">
        <v>1</v>
      </c>
      <c r="G34" s="171"/>
      <c r="H34" s="171"/>
      <c r="I34" s="171">
        <f t="shared" si="0"/>
        <v>0</v>
      </c>
      <c r="J34" s="169">
        <f t="shared" si="1"/>
        <v>4.0599999999999996</v>
      </c>
      <c r="K34" s="1">
        <f t="shared" si="2"/>
        <v>0</v>
      </c>
      <c r="L34" s="1">
        <f t="shared" si="3"/>
        <v>0</v>
      </c>
      <c r="M34" s="1"/>
      <c r="N34" s="1">
        <v>4.0599999999999996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 x14ac:dyDescent="0.25">
      <c r="A35" s="172"/>
      <c r="B35" s="169" t="s">
        <v>115</v>
      </c>
      <c r="C35" s="173" t="s">
        <v>416</v>
      </c>
      <c r="D35" s="169" t="s">
        <v>417</v>
      </c>
      <c r="E35" s="169" t="s">
        <v>105</v>
      </c>
      <c r="F35" s="170">
        <v>1</v>
      </c>
      <c r="G35" s="171"/>
      <c r="H35" s="171"/>
      <c r="I35" s="171">
        <f t="shared" si="0"/>
        <v>0</v>
      </c>
      <c r="J35" s="169">
        <f t="shared" si="1"/>
        <v>3.74</v>
      </c>
      <c r="K35" s="1">
        <f t="shared" si="2"/>
        <v>0</v>
      </c>
      <c r="L35" s="1">
        <f t="shared" si="3"/>
        <v>0</v>
      </c>
      <c r="M35" s="1"/>
      <c r="N35" s="1">
        <v>3.74</v>
      </c>
      <c r="O35" s="1"/>
      <c r="P35" s="161"/>
      <c r="Q35" s="174"/>
      <c r="R35" s="174"/>
      <c r="S35" s="150"/>
      <c r="V35" s="175"/>
      <c r="Z35">
        <v>0</v>
      </c>
    </row>
    <row r="36" spans="1:26" ht="24.95" customHeight="1" x14ac:dyDescent="0.25">
      <c r="A36" s="172"/>
      <c r="B36" s="169" t="s">
        <v>389</v>
      </c>
      <c r="C36" s="173" t="s">
        <v>418</v>
      </c>
      <c r="D36" s="169" t="s">
        <v>419</v>
      </c>
      <c r="E36" s="169" t="s">
        <v>105</v>
      </c>
      <c r="F36" s="170">
        <v>4</v>
      </c>
      <c r="G36" s="171"/>
      <c r="H36" s="171"/>
      <c r="I36" s="171">
        <f t="shared" si="0"/>
        <v>0</v>
      </c>
      <c r="J36" s="169">
        <f t="shared" si="1"/>
        <v>7.56</v>
      </c>
      <c r="K36" s="1">
        <f t="shared" si="2"/>
        <v>0</v>
      </c>
      <c r="L36" s="1">
        <f t="shared" si="3"/>
        <v>0</v>
      </c>
      <c r="M36" s="1"/>
      <c r="N36" s="1">
        <v>1.8900000000000001</v>
      </c>
      <c r="O36" s="1"/>
      <c r="P36" s="161"/>
      <c r="Q36" s="174"/>
      <c r="R36" s="174"/>
      <c r="S36" s="150"/>
      <c r="V36" s="175"/>
      <c r="Z36">
        <v>0</v>
      </c>
    </row>
    <row r="37" spans="1:26" ht="24.95" customHeight="1" x14ac:dyDescent="0.25">
      <c r="A37" s="172"/>
      <c r="B37" s="169" t="s">
        <v>115</v>
      </c>
      <c r="C37" s="173" t="s">
        <v>420</v>
      </c>
      <c r="D37" s="169" t="s">
        <v>421</v>
      </c>
      <c r="E37" s="169" t="s">
        <v>105</v>
      </c>
      <c r="F37" s="170">
        <v>4</v>
      </c>
      <c r="G37" s="171"/>
      <c r="H37" s="171"/>
      <c r="I37" s="171">
        <f t="shared" si="0"/>
        <v>0</v>
      </c>
      <c r="J37" s="169">
        <f t="shared" si="1"/>
        <v>12.8</v>
      </c>
      <c r="K37" s="1">
        <f t="shared" si="2"/>
        <v>0</v>
      </c>
      <c r="L37" s="1">
        <f t="shared" si="3"/>
        <v>0</v>
      </c>
      <c r="M37" s="1"/>
      <c r="N37" s="1">
        <v>3.2</v>
      </c>
      <c r="O37" s="1"/>
      <c r="P37" s="161"/>
      <c r="Q37" s="174"/>
      <c r="R37" s="174"/>
      <c r="S37" s="150"/>
      <c r="V37" s="175"/>
      <c r="Z37">
        <v>0</v>
      </c>
    </row>
    <row r="38" spans="1:26" ht="24.95" customHeight="1" x14ac:dyDescent="0.25">
      <c r="A38" s="172"/>
      <c r="B38" s="169" t="s">
        <v>389</v>
      </c>
      <c r="C38" s="173" t="s">
        <v>422</v>
      </c>
      <c r="D38" s="169" t="s">
        <v>423</v>
      </c>
      <c r="E38" s="169" t="s">
        <v>105</v>
      </c>
      <c r="F38" s="170">
        <v>1</v>
      </c>
      <c r="G38" s="171"/>
      <c r="H38" s="171"/>
      <c r="I38" s="171">
        <f t="shared" si="0"/>
        <v>0</v>
      </c>
      <c r="J38" s="169">
        <f t="shared" si="1"/>
        <v>2.16</v>
      </c>
      <c r="K38" s="1">
        <f t="shared" si="2"/>
        <v>0</v>
      </c>
      <c r="L38" s="1">
        <f t="shared" si="3"/>
        <v>0</v>
      </c>
      <c r="M38" s="1"/>
      <c r="N38" s="1">
        <v>2.16</v>
      </c>
      <c r="O38" s="1"/>
      <c r="P38" s="161"/>
      <c r="Q38" s="174"/>
      <c r="R38" s="174"/>
      <c r="S38" s="150"/>
      <c r="V38" s="175"/>
      <c r="Z38">
        <v>0</v>
      </c>
    </row>
    <row r="39" spans="1:26" ht="24.95" customHeight="1" x14ac:dyDescent="0.25">
      <c r="A39" s="172"/>
      <c r="B39" s="169" t="s">
        <v>115</v>
      </c>
      <c r="C39" s="173" t="s">
        <v>424</v>
      </c>
      <c r="D39" s="169" t="s">
        <v>425</v>
      </c>
      <c r="E39" s="169" t="s">
        <v>105</v>
      </c>
      <c r="F39" s="170">
        <v>1</v>
      </c>
      <c r="G39" s="171"/>
      <c r="H39" s="171"/>
      <c r="I39" s="171">
        <f t="shared" si="0"/>
        <v>0</v>
      </c>
      <c r="J39" s="169">
        <f t="shared" si="1"/>
        <v>3.65</v>
      </c>
      <c r="K39" s="1">
        <f t="shared" si="2"/>
        <v>0</v>
      </c>
      <c r="L39" s="1">
        <f t="shared" si="3"/>
        <v>0</v>
      </c>
      <c r="M39" s="1"/>
      <c r="N39" s="1">
        <v>3.65</v>
      </c>
      <c r="O39" s="1"/>
      <c r="P39" s="161"/>
      <c r="Q39" s="174"/>
      <c r="R39" s="174"/>
      <c r="S39" s="150"/>
      <c r="V39" s="175"/>
      <c r="Z39">
        <v>0</v>
      </c>
    </row>
    <row r="40" spans="1:26" ht="24.95" customHeight="1" x14ac:dyDescent="0.25">
      <c r="A40" s="172"/>
      <c r="B40" s="169" t="s">
        <v>389</v>
      </c>
      <c r="C40" s="173" t="s">
        <v>426</v>
      </c>
      <c r="D40" s="169" t="s">
        <v>427</v>
      </c>
      <c r="E40" s="169" t="s">
        <v>105</v>
      </c>
      <c r="F40" s="170">
        <v>1</v>
      </c>
      <c r="G40" s="171"/>
      <c r="H40" s="171"/>
      <c r="I40" s="171">
        <f t="shared" si="0"/>
        <v>0</v>
      </c>
      <c r="J40" s="169">
        <f t="shared" si="1"/>
        <v>2.16</v>
      </c>
      <c r="K40" s="1">
        <f t="shared" si="2"/>
        <v>0</v>
      </c>
      <c r="L40" s="1">
        <f t="shared" si="3"/>
        <v>0</v>
      </c>
      <c r="M40" s="1"/>
      <c r="N40" s="1">
        <v>2.16</v>
      </c>
      <c r="O40" s="1"/>
      <c r="P40" s="161"/>
      <c r="Q40" s="174"/>
      <c r="R40" s="174"/>
      <c r="S40" s="150"/>
      <c r="V40" s="175"/>
      <c r="Z40">
        <v>0</v>
      </c>
    </row>
    <row r="41" spans="1:26" ht="24.95" customHeight="1" x14ac:dyDescent="0.25">
      <c r="A41" s="172"/>
      <c r="B41" s="169" t="s">
        <v>115</v>
      </c>
      <c r="C41" s="173" t="s">
        <v>428</v>
      </c>
      <c r="D41" s="169" t="s">
        <v>429</v>
      </c>
      <c r="E41" s="169" t="s">
        <v>105</v>
      </c>
      <c r="F41" s="170">
        <v>1</v>
      </c>
      <c r="G41" s="171"/>
      <c r="H41" s="171"/>
      <c r="I41" s="171">
        <f t="shared" si="0"/>
        <v>0</v>
      </c>
      <c r="J41" s="169">
        <f t="shared" si="1"/>
        <v>4.1500000000000004</v>
      </c>
      <c r="K41" s="1">
        <f t="shared" si="2"/>
        <v>0</v>
      </c>
      <c r="L41" s="1">
        <f t="shared" si="3"/>
        <v>0</v>
      </c>
      <c r="M41" s="1"/>
      <c r="N41" s="1">
        <v>4.1500000000000004</v>
      </c>
      <c r="O41" s="1"/>
      <c r="P41" s="161"/>
      <c r="Q41" s="174"/>
      <c r="R41" s="174"/>
      <c r="S41" s="150"/>
      <c r="V41" s="175"/>
      <c r="Z41">
        <v>0</v>
      </c>
    </row>
    <row r="42" spans="1:26" ht="24.95" customHeight="1" x14ac:dyDescent="0.25">
      <c r="A42" s="172"/>
      <c r="B42" s="169" t="s">
        <v>389</v>
      </c>
      <c r="C42" s="173" t="s">
        <v>430</v>
      </c>
      <c r="D42" s="169" t="s">
        <v>431</v>
      </c>
      <c r="E42" s="169" t="s">
        <v>105</v>
      </c>
      <c r="F42" s="170">
        <v>17</v>
      </c>
      <c r="G42" s="171"/>
      <c r="H42" s="171"/>
      <c r="I42" s="171">
        <f t="shared" si="0"/>
        <v>0</v>
      </c>
      <c r="J42" s="169">
        <f t="shared" si="1"/>
        <v>59.67</v>
      </c>
      <c r="K42" s="1">
        <f t="shared" si="2"/>
        <v>0</v>
      </c>
      <c r="L42" s="1">
        <f t="shared" si="3"/>
        <v>0</v>
      </c>
      <c r="M42" s="1"/>
      <c r="N42" s="1">
        <v>3.51</v>
      </c>
      <c r="O42" s="1"/>
      <c r="P42" s="161"/>
      <c r="Q42" s="174"/>
      <c r="R42" s="174"/>
      <c r="S42" s="150"/>
      <c r="V42" s="175"/>
      <c r="Z42">
        <v>0</v>
      </c>
    </row>
    <row r="43" spans="1:26" ht="24.95" customHeight="1" x14ac:dyDescent="0.25">
      <c r="A43" s="172"/>
      <c r="B43" s="169" t="s">
        <v>115</v>
      </c>
      <c r="C43" s="173" t="s">
        <v>432</v>
      </c>
      <c r="D43" s="169" t="s">
        <v>433</v>
      </c>
      <c r="E43" s="169" t="s">
        <v>105</v>
      </c>
      <c r="F43" s="170">
        <v>1</v>
      </c>
      <c r="G43" s="171"/>
      <c r="H43" s="171"/>
      <c r="I43" s="171">
        <f t="shared" si="0"/>
        <v>0</v>
      </c>
      <c r="J43" s="169">
        <f t="shared" si="1"/>
        <v>3.2</v>
      </c>
      <c r="K43" s="1">
        <f t="shared" si="2"/>
        <v>0</v>
      </c>
      <c r="L43" s="1">
        <f t="shared" si="3"/>
        <v>0</v>
      </c>
      <c r="M43" s="1"/>
      <c r="N43" s="1">
        <v>3.2</v>
      </c>
      <c r="O43" s="1"/>
      <c r="P43" s="161"/>
      <c r="Q43" s="174"/>
      <c r="R43" s="174"/>
      <c r="S43" s="150"/>
      <c r="V43" s="175"/>
      <c r="Z43">
        <v>0</v>
      </c>
    </row>
    <row r="44" spans="1:26" ht="35.1" customHeight="1" x14ac:dyDescent="0.25">
      <c r="A44" s="172"/>
      <c r="B44" s="169" t="s">
        <v>115</v>
      </c>
      <c r="C44" s="173" t="s">
        <v>434</v>
      </c>
      <c r="D44" s="169" t="s">
        <v>435</v>
      </c>
      <c r="E44" s="169" t="s">
        <v>105</v>
      </c>
      <c r="F44" s="170">
        <v>8</v>
      </c>
      <c r="G44" s="171"/>
      <c r="H44" s="171"/>
      <c r="I44" s="171">
        <f t="shared" si="0"/>
        <v>0</v>
      </c>
      <c r="J44" s="169">
        <f t="shared" si="1"/>
        <v>55.2</v>
      </c>
      <c r="K44" s="1">
        <f t="shared" si="2"/>
        <v>0</v>
      </c>
      <c r="L44" s="1">
        <f t="shared" si="3"/>
        <v>0</v>
      </c>
      <c r="M44" s="1"/>
      <c r="N44" s="1">
        <v>6.9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/>
      <c r="B45" s="169" t="s">
        <v>115</v>
      </c>
      <c r="C45" s="173" t="s">
        <v>436</v>
      </c>
      <c r="D45" s="169" t="s">
        <v>437</v>
      </c>
      <c r="E45" s="169" t="s">
        <v>105</v>
      </c>
      <c r="F45" s="170">
        <v>1</v>
      </c>
      <c r="G45" s="171"/>
      <c r="H45" s="171"/>
      <c r="I45" s="171">
        <f t="shared" si="0"/>
        <v>0</v>
      </c>
      <c r="J45" s="169">
        <f t="shared" si="1"/>
        <v>11.24</v>
      </c>
      <c r="K45" s="1">
        <f t="shared" si="2"/>
        <v>0</v>
      </c>
      <c r="L45" s="1">
        <f t="shared" si="3"/>
        <v>0</v>
      </c>
      <c r="M45" s="1"/>
      <c r="N45" s="1">
        <v>11.24</v>
      </c>
      <c r="O45" s="1"/>
      <c r="P45" s="161"/>
      <c r="Q45" s="174"/>
      <c r="R45" s="174"/>
      <c r="S45" s="150"/>
      <c r="V45" s="175"/>
      <c r="Z45">
        <v>0</v>
      </c>
    </row>
    <row r="46" spans="1:26" ht="35.1" customHeight="1" x14ac:dyDescent="0.25">
      <c r="A46" s="172"/>
      <c r="B46" s="169" t="s">
        <v>115</v>
      </c>
      <c r="C46" s="173" t="s">
        <v>438</v>
      </c>
      <c r="D46" s="169" t="s">
        <v>439</v>
      </c>
      <c r="E46" s="169" t="s">
        <v>105</v>
      </c>
      <c r="F46" s="170">
        <v>1</v>
      </c>
      <c r="G46" s="171"/>
      <c r="H46" s="171"/>
      <c r="I46" s="171">
        <f t="shared" si="0"/>
        <v>0</v>
      </c>
      <c r="J46" s="169">
        <f t="shared" si="1"/>
        <v>800</v>
      </c>
      <c r="K46" s="1">
        <f t="shared" si="2"/>
        <v>0</v>
      </c>
      <c r="L46" s="1">
        <f t="shared" si="3"/>
        <v>0</v>
      </c>
      <c r="M46" s="1"/>
      <c r="N46" s="1">
        <v>800</v>
      </c>
      <c r="O46" s="1"/>
      <c r="P46" s="161"/>
      <c r="Q46" s="174"/>
      <c r="R46" s="174"/>
      <c r="S46" s="150"/>
      <c r="V46" s="175"/>
      <c r="Z46">
        <v>0</v>
      </c>
    </row>
    <row r="47" spans="1:26" ht="24.95" customHeight="1" x14ac:dyDescent="0.25">
      <c r="A47" s="172"/>
      <c r="B47" s="169" t="s">
        <v>115</v>
      </c>
      <c r="C47" s="173" t="s">
        <v>440</v>
      </c>
      <c r="D47" s="169" t="s">
        <v>441</v>
      </c>
      <c r="E47" s="169" t="s">
        <v>105</v>
      </c>
      <c r="F47" s="170">
        <v>5</v>
      </c>
      <c r="G47" s="171"/>
      <c r="H47" s="171"/>
      <c r="I47" s="171">
        <f t="shared" si="0"/>
        <v>0</v>
      </c>
      <c r="J47" s="169">
        <f t="shared" si="1"/>
        <v>23.8</v>
      </c>
      <c r="K47" s="1">
        <f t="shared" si="2"/>
        <v>0</v>
      </c>
      <c r="L47" s="1">
        <f t="shared" si="3"/>
        <v>0</v>
      </c>
      <c r="M47" s="1"/>
      <c r="N47" s="1">
        <v>4.76</v>
      </c>
      <c r="O47" s="1"/>
      <c r="P47" s="161"/>
      <c r="Q47" s="174"/>
      <c r="R47" s="174"/>
      <c r="S47" s="150"/>
      <c r="V47" s="175"/>
      <c r="Z47">
        <v>0</v>
      </c>
    </row>
    <row r="48" spans="1:26" ht="50.1" customHeight="1" x14ac:dyDescent="0.25">
      <c r="A48" s="172"/>
      <c r="B48" s="169" t="s">
        <v>115</v>
      </c>
      <c r="C48" s="173" t="s">
        <v>442</v>
      </c>
      <c r="D48" s="169" t="s">
        <v>443</v>
      </c>
      <c r="E48" s="169" t="s">
        <v>105</v>
      </c>
      <c r="F48" s="170">
        <v>5</v>
      </c>
      <c r="G48" s="171"/>
      <c r="H48" s="171"/>
      <c r="I48" s="171">
        <f t="shared" si="0"/>
        <v>0</v>
      </c>
      <c r="J48" s="169">
        <f t="shared" si="1"/>
        <v>205.1</v>
      </c>
      <c r="K48" s="1">
        <f t="shared" si="2"/>
        <v>0</v>
      </c>
      <c r="L48" s="1">
        <f t="shared" si="3"/>
        <v>0</v>
      </c>
      <c r="M48" s="1"/>
      <c r="N48" s="1">
        <v>41.02</v>
      </c>
      <c r="O48" s="1"/>
      <c r="P48" s="161"/>
      <c r="Q48" s="174"/>
      <c r="R48" s="174"/>
      <c r="S48" s="150"/>
      <c r="V48" s="175"/>
      <c r="Z48">
        <v>0</v>
      </c>
    </row>
    <row r="49" spans="1:26" ht="24.95" customHeight="1" x14ac:dyDescent="0.25">
      <c r="A49" s="172"/>
      <c r="B49" s="169" t="s">
        <v>115</v>
      </c>
      <c r="C49" s="173" t="s">
        <v>444</v>
      </c>
      <c r="D49" s="169" t="s">
        <v>445</v>
      </c>
      <c r="E49" s="169" t="s">
        <v>105</v>
      </c>
      <c r="F49" s="170">
        <v>6</v>
      </c>
      <c r="G49" s="171"/>
      <c r="H49" s="171"/>
      <c r="I49" s="171">
        <f t="shared" si="0"/>
        <v>0</v>
      </c>
      <c r="J49" s="169">
        <f t="shared" si="1"/>
        <v>35.159999999999997</v>
      </c>
      <c r="K49" s="1">
        <f t="shared" si="2"/>
        <v>0</v>
      </c>
      <c r="L49" s="1">
        <f t="shared" si="3"/>
        <v>0</v>
      </c>
      <c r="M49" s="1"/>
      <c r="N49" s="1">
        <v>5.86</v>
      </c>
      <c r="O49" s="1"/>
      <c r="P49" s="161"/>
      <c r="Q49" s="174"/>
      <c r="R49" s="174"/>
      <c r="S49" s="150"/>
      <c r="V49" s="175"/>
      <c r="Z49">
        <v>0</v>
      </c>
    </row>
    <row r="50" spans="1:26" ht="35.1" customHeight="1" x14ac:dyDescent="0.25">
      <c r="A50" s="172"/>
      <c r="B50" s="169" t="s">
        <v>115</v>
      </c>
      <c r="C50" s="173" t="s">
        <v>446</v>
      </c>
      <c r="D50" s="169" t="s">
        <v>447</v>
      </c>
      <c r="E50" s="169" t="s">
        <v>105</v>
      </c>
      <c r="F50" s="170">
        <v>6</v>
      </c>
      <c r="G50" s="171"/>
      <c r="H50" s="171"/>
      <c r="I50" s="171">
        <f t="shared" si="0"/>
        <v>0</v>
      </c>
      <c r="J50" s="169">
        <f t="shared" si="1"/>
        <v>2700</v>
      </c>
      <c r="K50" s="1">
        <f t="shared" si="2"/>
        <v>0</v>
      </c>
      <c r="L50" s="1">
        <f t="shared" si="3"/>
        <v>0</v>
      </c>
      <c r="M50" s="1"/>
      <c r="N50" s="1">
        <v>450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 x14ac:dyDescent="0.25">
      <c r="A51" s="172"/>
      <c r="B51" s="169" t="s">
        <v>115</v>
      </c>
      <c r="C51" s="173" t="s">
        <v>448</v>
      </c>
      <c r="D51" s="169" t="s">
        <v>449</v>
      </c>
      <c r="E51" s="169" t="s">
        <v>105</v>
      </c>
      <c r="F51" s="170">
        <v>1</v>
      </c>
      <c r="G51" s="171"/>
      <c r="H51" s="171"/>
      <c r="I51" s="171">
        <f t="shared" si="0"/>
        <v>0</v>
      </c>
      <c r="J51" s="169">
        <f t="shared" si="1"/>
        <v>6.86</v>
      </c>
      <c r="K51" s="1">
        <f t="shared" si="2"/>
        <v>0</v>
      </c>
      <c r="L51" s="1">
        <f t="shared" si="3"/>
        <v>0</v>
      </c>
      <c r="M51" s="1"/>
      <c r="N51" s="1">
        <v>6.86</v>
      </c>
      <c r="O51" s="1"/>
      <c r="P51" s="161"/>
      <c r="Q51" s="174"/>
      <c r="R51" s="174"/>
      <c r="S51" s="150"/>
      <c r="V51" s="175"/>
      <c r="Z51">
        <v>0</v>
      </c>
    </row>
    <row r="52" spans="1:26" ht="35.1" customHeight="1" x14ac:dyDescent="0.25">
      <c r="A52" s="172"/>
      <c r="B52" s="169" t="s">
        <v>115</v>
      </c>
      <c r="C52" s="173" t="s">
        <v>450</v>
      </c>
      <c r="D52" s="169" t="s">
        <v>451</v>
      </c>
      <c r="E52" s="169" t="s">
        <v>105</v>
      </c>
      <c r="F52" s="170">
        <v>1</v>
      </c>
      <c r="G52" s="171"/>
      <c r="H52" s="171"/>
      <c r="I52" s="171">
        <f t="shared" si="0"/>
        <v>0</v>
      </c>
      <c r="J52" s="169">
        <f t="shared" si="1"/>
        <v>280</v>
      </c>
      <c r="K52" s="1">
        <f t="shared" si="2"/>
        <v>0</v>
      </c>
      <c r="L52" s="1">
        <f t="shared" si="3"/>
        <v>0</v>
      </c>
      <c r="M52" s="1"/>
      <c r="N52" s="1">
        <v>280</v>
      </c>
      <c r="O52" s="1"/>
      <c r="P52" s="161"/>
      <c r="Q52" s="174"/>
      <c r="R52" s="174"/>
      <c r="S52" s="150"/>
      <c r="V52" s="175"/>
      <c r="Z52">
        <v>0</v>
      </c>
    </row>
    <row r="53" spans="1:26" ht="50.1" customHeight="1" x14ac:dyDescent="0.25">
      <c r="A53" s="172"/>
      <c r="B53" s="169" t="s">
        <v>115</v>
      </c>
      <c r="C53" s="173" t="s">
        <v>452</v>
      </c>
      <c r="D53" s="169" t="s">
        <v>453</v>
      </c>
      <c r="E53" s="169" t="s">
        <v>105</v>
      </c>
      <c r="F53" s="170">
        <v>3</v>
      </c>
      <c r="G53" s="171"/>
      <c r="H53" s="171"/>
      <c r="I53" s="171">
        <f t="shared" si="0"/>
        <v>0</v>
      </c>
      <c r="J53" s="169">
        <f t="shared" si="1"/>
        <v>139.74</v>
      </c>
      <c r="K53" s="1">
        <f t="shared" si="2"/>
        <v>0</v>
      </c>
      <c r="L53" s="1">
        <f t="shared" si="3"/>
        <v>0</v>
      </c>
      <c r="M53" s="1"/>
      <c r="N53" s="1">
        <v>46.58</v>
      </c>
      <c r="O53" s="1"/>
      <c r="P53" s="161"/>
      <c r="Q53" s="174"/>
      <c r="R53" s="174"/>
      <c r="S53" s="150"/>
      <c r="V53" s="175"/>
      <c r="Z53">
        <v>0</v>
      </c>
    </row>
    <row r="54" spans="1:26" ht="24.95" customHeight="1" x14ac:dyDescent="0.25">
      <c r="A54" s="172"/>
      <c r="B54" s="169" t="s">
        <v>115</v>
      </c>
      <c r="C54" s="173" t="s">
        <v>454</v>
      </c>
      <c r="D54" s="169" t="s">
        <v>455</v>
      </c>
      <c r="E54" s="169" t="s">
        <v>105</v>
      </c>
      <c r="F54" s="170">
        <v>5</v>
      </c>
      <c r="G54" s="171"/>
      <c r="H54" s="171"/>
      <c r="I54" s="171">
        <f t="shared" ref="I54:I85" si="4">ROUND(F54*(G54+H54),2)</f>
        <v>0</v>
      </c>
      <c r="J54" s="169">
        <f t="shared" ref="J54:J76" si="5">ROUND(F54*(N54),2)</f>
        <v>19.45</v>
      </c>
      <c r="K54" s="1">
        <f t="shared" ref="K54:K76" si="6">ROUND(F54*(O54),2)</f>
        <v>0</v>
      </c>
      <c r="L54" s="1">
        <f t="shared" si="3"/>
        <v>0</v>
      </c>
      <c r="M54" s="1"/>
      <c r="N54" s="1">
        <v>3.89</v>
      </c>
      <c r="O54" s="1"/>
      <c r="P54" s="161"/>
      <c r="Q54" s="174"/>
      <c r="R54" s="174"/>
      <c r="S54" s="150"/>
      <c r="V54" s="175"/>
      <c r="Z54">
        <v>0</v>
      </c>
    </row>
    <row r="55" spans="1:26" ht="50.1" customHeight="1" x14ac:dyDescent="0.25">
      <c r="A55" s="172"/>
      <c r="B55" s="169" t="s">
        <v>115</v>
      </c>
      <c r="C55" s="173" t="s">
        <v>456</v>
      </c>
      <c r="D55" s="169" t="s">
        <v>457</v>
      </c>
      <c r="E55" s="169" t="s">
        <v>105</v>
      </c>
      <c r="F55" s="170">
        <v>2</v>
      </c>
      <c r="G55" s="171"/>
      <c r="H55" s="171"/>
      <c r="I55" s="171">
        <f t="shared" si="4"/>
        <v>0</v>
      </c>
      <c r="J55" s="169">
        <f t="shared" si="5"/>
        <v>109.52</v>
      </c>
      <c r="K55" s="1">
        <f t="shared" si="6"/>
        <v>0</v>
      </c>
      <c r="L55" s="1">
        <f t="shared" si="3"/>
        <v>0</v>
      </c>
      <c r="M55" s="1"/>
      <c r="N55" s="1">
        <v>54.76</v>
      </c>
      <c r="O55" s="1"/>
      <c r="P55" s="161"/>
      <c r="Q55" s="174"/>
      <c r="R55" s="174"/>
      <c r="S55" s="150"/>
      <c r="V55" s="175"/>
      <c r="Z55">
        <v>0</v>
      </c>
    </row>
    <row r="56" spans="1:26" ht="24.95" customHeight="1" x14ac:dyDescent="0.25">
      <c r="A56" s="172"/>
      <c r="B56" s="169" t="s">
        <v>115</v>
      </c>
      <c r="C56" s="173" t="s">
        <v>458</v>
      </c>
      <c r="D56" s="169" t="s">
        <v>459</v>
      </c>
      <c r="E56" s="169" t="s">
        <v>105</v>
      </c>
      <c r="F56" s="170">
        <v>10</v>
      </c>
      <c r="G56" s="171"/>
      <c r="H56" s="171"/>
      <c r="I56" s="171">
        <f t="shared" si="4"/>
        <v>0</v>
      </c>
      <c r="J56" s="169">
        <f t="shared" si="5"/>
        <v>70.7</v>
      </c>
      <c r="K56" s="1">
        <f t="shared" si="6"/>
        <v>0</v>
      </c>
      <c r="L56" s="1">
        <f t="shared" si="3"/>
        <v>0</v>
      </c>
      <c r="M56" s="1"/>
      <c r="N56" s="1">
        <v>7.07</v>
      </c>
      <c r="O56" s="1"/>
      <c r="P56" s="161"/>
      <c r="Q56" s="174"/>
      <c r="R56" s="174"/>
      <c r="S56" s="150"/>
      <c r="V56" s="175"/>
      <c r="Z56">
        <v>0</v>
      </c>
    </row>
    <row r="57" spans="1:26" ht="24.95" customHeight="1" x14ac:dyDescent="0.25">
      <c r="A57" s="172"/>
      <c r="B57" s="169" t="s">
        <v>115</v>
      </c>
      <c r="C57" s="173" t="s">
        <v>460</v>
      </c>
      <c r="D57" s="169" t="s">
        <v>461</v>
      </c>
      <c r="E57" s="169" t="s">
        <v>105</v>
      </c>
      <c r="F57" s="170">
        <v>7</v>
      </c>
      <c r="G57" s="171"/>
      <c r="H57" s="171"/>
      <c r="I57" s="171">
        <f t="shared" si="4"/>
        <v>0</v>
      </c>
      <c r="J57" s="169">
        <f t="shared" si="5"/>
        <v>95.2</v>
      </c>
      <c r="K57" s="1">
        <f t="shared" si="6"/>
        <v>0</v>
      </c>
      <c r="L57" s="1">
        <f t="shared" si="3"/>
        <v>0</v>
      </c>
      <c r="M57" s="1"/>
      <c r="N57" s="1">
        <v>13.6</v>
      </c>
      <c r="O57" s="1"/>
      <c r="P57" s="161"/>
      <c r="Q57" s="174"/>
      <c r="R57" s="174"/>
      <c r="S57" s="150"/>
      <c r="V57" s="175"/>
      <c r="Z57">
        <v>0</v>
      </c>
    </row>
    <row r="58" spans="1:26" ht="24.95" customHeight="1" x14ac:dyDescent="0.25">
      <c r="A58" s="172"/>
      <c r="B58" s="169" t="s">
        <v>389</v>
      </c>
      <c r="C58" s="173" t="s">
        <v>462</v>
      </c>
      <c r="D58" s="169" t="s">
        <v>463</v>
      </c>
      <c r="E58" s="169" t="s">
        <v>131</v>
      </c>
      <c r="F58" s="170">
        <v>10</v>
      </c>
      <c r="G58" s="171"/>
      <c r="H58" s="171"/>
      <c r="I58" s="171">
        <f t="shared" si="4"/>
        <v>0</v>
      </c>
      <c r="J58" s="169">
        <f t="shared" si="5"/>
        <v>12.9</v>
      </c>
      <c r="K58" s="1">
        <f t="shared" si="6"/>
        <v>0</v>
      </c>
      <c r="L58" s="1">
        <f t="shared" si="3"/>
        <v>0</v>
      </c>
      <c r="M58" s="1"/>
      <c r="N58" s="1">
        <v>1.29</v>
      </c>
      <c r="O58" s="1"/>
      <c r="P58" s="161"/>
      <c r="Q58" s="174"/>
      <c r="R58" s="174"/>
      <c r="S58" s="150"/>
      <c r="V58" s="175"/>
      <c r="Z58">
        <v>0</v>
      </c>
    </row>
    <row r="59" spans="1:26" ht="24.95" customHeight="1" x14ac:dyDescent="0.25">
      <c r="A59" s="172"/>
      <c r="B59" s="169" t="s">
        <v>115</v>
      </c>
      <c r="C59" s="173" t="s">
        <v>464</v>
      </c>
      <c r="D59" s="169" t="s">
        <v>465</v>
      </c>
      <c r="E59" s="169" t="s">
        <v>466</v>
      </c>
      <c r="F59" s="170">
        <v>6.2</v>
      </c>
      <c r="G59" s="171"/>
      <c r="H59" s="171"/>
      <c r="I59" s="171">
        <f t="shared" si="4"/>
        <v>0</v>
      </c>
      <c r="J59" s="169">
        <f t="shared" si="5"/>
        <v>7.13</v>
      </c>
      <c r="K59" s="1">
        <f t="shared" si="6"/>
        <v>0</v>
      </c>
      <c r="L59" s="1">
        <f t="shared" si="3"/>
        <v>0</v>
      </c>
      <c r="M59" s="1"/>
      <c r="N59" s="1">
        <v>1.1499999999999999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/>
      <c r="B60" s="169" t="s">
        <v>115</v>
      </c>
      <c r="C60" s="173" t="s">
        <v>467</v>
      </c>
      <c r="D60" s="169" t="s">
        <v>468</v>
      </c>
      <c r="E60" s="169" t="s">
        <v>105</v>
      </c>
      <c r="F60" s="170">
        <v>1</v>
      </c>
      <c r="G60" s="171"/>
      <c r="H60" s="171"/>
      <c r="I60" s="171">
        <f t="shared" si="4"/>
        <v>0</v>
      </c>
      <c r="J60" s="169">
        <f t="shared" si="5"/>
        <v>7.52</v>
      </c>
      <c r="K60" s="1">
        <f t="shared" si="6"/>
        <v>0</v>
      </c>
      <c r="L60" s="1">
        <f t="shared" si="3"/>
        <v>0</v>
      </c>
      <c r="M60" s="1"/>
      <c r="N60" s="1">
        <v>7.52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/>
      <c r="B61" s="169" t="s">
        <v>389</v>
      </c>
      <c r="C61" s="173" t="s">
        <v>469</v>
      </c>
      <c r="D61" s="169" t="s">
        <v>470</v>
      </c>
      <c r="E61" s="169" t="s">
        <v>105</v>
      </c>
      <c r="F61" s="170">
        <v>6</v>
      </c>
      <c r="G61" s="171"/>
      <c r="H61" s="171"/>
      <c r="I61" s="171">
        <f t="shared" si="4"/>
        <v>0</v>
      </c>
      <c r="J61" s="169">
        <f t="shared" si="5"/>
        <v>13.92</v>
      </c>
      <c r="K61" s="1">
        <f t="shared" si="6"/>
        <v>0</v>
      </c>
      <c r="L61" s="1">
        <f t="shared" si="3"/>
        <v>0</v>
      </c>
      <c r="M61" s="1"/>
      <c r="N61" s="1">
        <v>2.3199999999999998</v>
      </c>
      <c r="O61" s="1"/>
      <c r="P61" s="161"/>
      <c r="Q61" s="174"/>
      <c r="R61" s="174"/>
      <c r="S61" s="150"/>
      <c r="V61" s="175"/>
      <c r="Z61">
        <v>0</v>
      </c>
    </row>
    <row r="62" spans="1:26" ht="24.95" customHeight="1" x14ac:dyDescent="0.25">
      <c r="A62" s="172"/>
      <c r="B62" s="169" t="s">
        <v>115</v>
      </c>
      <c r="C62" s="173" t="s">
        <v>471</v>
      </c>
      <c r="D62" s="169" t="s">
        <v>472</v>
      </c>
      <c r="E62" s="169" t="s">
        <v>105</v>
      </c>
      <c r="F62" s="170">
        <v>6</v>
      </c>
      <c r="G62" s="171"/>
      <c r="H62" s="171"/>
      <c r="I62" s="171">
        <f t="shared" si="4"/>
        <v>0</v>
      </c>
      <c r="J62" s="169">
        <f t="shared" si="5"/>
        <v>7.62</v>
      </c>
      <c r="K62" s="1">
        <f t="shared" si="6"/>
        <v>0</v>
      </c>
      <c r="L62" s="1">
        <f t="shared" si="3"/>
        <v>0</v>
      </c>
      <c r="M62" s="1"/>
      <c r="N62" s="1">
        <v>1.27</v>
      </c>
      <c r="O62" s="1"/>
      <c r="P62" s="161"/>
      <c r="Q62" s="174"/>
      <c r="R62" s="174"/>
      <c r="S62" s="150"/>
      <c r="V62" s="175"/>
      <c r="Z62">
        <v>0</v>
      </c>
    </row>
    <row r="63" spans="1:26" ht="24.95" customHeight="1" x14ac:dyDescent="0.25">
      <c r="A63" s="172"/>
      <c r="B63" s="169" t="s">
        <v>389</v>
      </c>
      <c r="C63" s="173" t="s">
        <v>473</v>
      </c>
      <c r="D63" s="169" t="s">
        <v>474</v>
      </c>
      <c r="E63" s="169" t="s">
        <v>105</v>
      </c>
      <c r="F63" s="170">
        <v>1</v>
      </c>
      <c r="G63" s="171"/>
      <c r="H63" s="171"/>
      <c r="I63" s="171">
        <f t="shared" si="4"/>
        <v>0</v>
      </c>
      <c r="J63" s="169">
        <f t="shared" si="5"/>
        <v>2.3199999999999998</v>
      </c>
      <c r="K63" s="1">
        <f t="shared" si="6"/>
        <v>0</v>
      </c>
      <c r="L63" s="1">
        <f t="shared" si="3"/>
        <v>0</v>
      </c>
      <c r="M63" s="1"/>
      <c r="N63" s="1">
        <v>2.3199999999999998</v>
      </c>
      <c r="O63" s="1"/>
      <c r="P63" s="161"/>
      <c r="Q63" s="174"/>
      <c r="R63" s="174"/>
      <c r="S63" s="150"/>
      <c r="V63" s="175"/>
      <c r="Z63">
        <v>0</v>
      </c>
    </row>
    <row r="64" spans="1:26" ht="24.95" customHeight="1" x14ac:dyDescent="0.25">
      <c r="A64" s="172"/>
      <c r="B64" s="169" t="s">
        <v>115</v>
      </c>
      <c r="C64" s="173" t="s">
        <v>475</v>
      </c>
      <c r="D64" s="169" t="s">
        <v>476</v>
      </c>
      <c r="E64" s="169" t="s">
        <v>105</v>
      </c>
      <c r="F64" s="170">
        <v>1</v>
      </c>
      <c r="G64" s="171"/>
      <c r="H64" s="171"/>
      <c r="I64" s="171">
        <f t="shared" si="4"/>
        <v>0</v>
      </c>
      <c r="J64" s="169">
        <f t="shared" si="5"/>
        <v>0.73</v>
      </c>
      <c r="K64" s="1">
        <f t="shared" si="6"/>
        <v>0</v>
      </c>
      <c r="L64" s="1">
        <f t="shared" si="3"/>
        <v>0</v>
      </c>
      <c r="M64" s="1"/>
      <c r="N64" s="1">
        <v>0.73</v>
      </c>
      <c r="O64" s="1"/>
      <c r="P64" s="161"/>
      <c r="Q64" s="174"/>
      <c r="R64" s="174"/>
      <c r="S64" s="150"/>
      <c r="V64" s="175"/>
      <c r="Z64">
        <v>0</v>
      </c>
    </row>
    <row r="65" spans="1:26" ht="24.95" customHeight="1" x14ac:dyDescent="0.25">
      <c r="A65" s="172"/>
      <c r="B65" s="169" t="s">
        <v>389</v>
      </c>
      <c r="C65" s="173" t="s">
        <v>477</v>
      </c>
      <c r="D65" s="169" t="s">
        <v>478</v>
      </c>
      <c r="E65" s="169" t="s">
        <v>131</v>
      </c>
      <c r="F65" s="170">
        <v>3</v>
      </c>
      <c r="G65" s="171"/>
      <c r="H65" s="171"/>
      <c r="I65" s="171">
        <f t="shared" si="4"/>
        <v>0</v>
      </c>
      <c r="J65" s="169">
        <f t="shared" si="5"/>
        <v>39.54</v>
      </c>
      <c r="K65" s="1">
        <f t="shared" si="6"/>
        <v>0</v>
      </c>
      <c r="L65" s="1">
        <f t="shared" si="3"/>
        <v>0</v>
      </c>
      <c r="M65" s="1"/>
      <c r="N65" s="1">
        <v>13.18</v>
      </c>
      <c r="O65" s="1"/>
      <c r="P65" s="161"/>
      <c r="Q65" s="174"/>
      <c r="R65" s="174"/>
      <c r="S65" s="150"/>
      <c r="V65" s="175"/>
      <c r="Z65">
        <v>0</v>
      </c>
    </row>
    <row r="66" spans="1:26" ht="24.95" customHeight="1" x14ac:dyDescent="0.25">
      <c r="A66" s="172"/>
      <c r="B66" s="169" t="s">
        <v>115</v>
      </c>
      <c r="C66" s="173" t="s">
        <v>479</v>
      </c>
      <c r="D66" s="169" t="s">
        <v>480</v>
      </c>
      <c r="E66" s="169" t="s">
        <v>105</v>
      </c>
      <c r="F66" s="170">
        <v>3</v>
      </c>
      <c r="G66" s="171"/>
      <c r="H66" s="171"/>
      <c r="I66" s="171">
        <f t="shared" si="4"/>
        <v>0</v>
      </c>
      <c r="J66" s="169">
        <f t="shared" si="5"/>
        <v>46.92</v>
      </c>
      <c r="K66" s="1">
        <f t="shared" si="6"/>
        <v>0</v>
      </c>
      <c r="L66" s="1">
        <f t="shared" si="3"/>
        <v>0</v>
      </c>
      <c r="M66" s="1"/>
      <c r="N66" s="1">
        <v>15.64</v>
      </c>
      <c r="O66" s="1"/>
      <c r="P66" s="161"/>
      <c r="Q66" s="174"/>
      <c r="R66" s="174"/>
      <c r="S66" s="150"/>
      <c r="V66" s="175"/>
      <c r="Z66">
        <v>0</v>
      </c>
    </row>
    <row r="67" spans="1:26" ht="24.95" customHeight="1" x14ac:dyDescent="0.25">
      <c r="A67" s="172"/>
      <c r="B67" s="169" t="s">
        <v>115</v>
      </c>
      <c r="C67" s="173" t="s">
        <v>481</v>
      </c>
      <c r="D67" s="169" t="s">
        <v>482</v>
      </c>
      <c r="E67" s="169" t="s">
        <v>105</v>
      </c>
      <c r="F67" s="170">
        <v>1</v>
      </c>
      <c r="G67" s="171"/>
      <c r="H67" s="171"/>
      <c r="I67" s="171">
        <f t="shared" si="4"/>
        <v>0</v>
      </c>
      <c r="J67" s="169">
        <f t="shared" si="5"/>
        <v>12.78</v>
      </c>
      <c r="K67" s="1">
        <f t="shared" si="6"/>
        <v>0</v>
      </c>
      <c r="L67" s="1">
        <f t="shared" si="3"/>
        <v>0</v>
      </c>
      <c r="M67" s="1"/>
      <c r="N67" s="1">
        <v>12.78</v>
      </c>
      <c r="O67" s="1"/>
      <c r="P67" s="161"/>
      <c r="Q67" s="174"/>
      <c r="R67" s="174"/>
      <c r="S67" s="150"/>
      <c r="V67" s="175"/>
      <c r="Z67">
        <v>0</v>
      </c>
    </row>
    <row r="68" spans="1:26" ht="24.95" customHeight="1" x14ac:dyDescent="0.25">
      <c r="A68" s="172"/>
      <c r="B68" s="169" t="s">
        <v>232</v>
      </c>
      <c r="C68" s="173" t="s">
        <v>483</v>
      </c>
      <c r="D68" s="169" t="s">
        <v>484</v>
      </c>
      <c r="E68" s="169" t="s">
        <v>105</v>
      </c>
      <c r="F68" s="170">
        <v>1</v>
      </c>
      <c r="G68" s="171"/>
      <c r="H68" s="171"/>
      <c r="I68" s="171">
        <f t="shared" si="4"/>
        <v>0</v>
      </c>
      <c r="J68" s="169">
        <f t="shared" si="5"/>
        <v>31.67</v>
      </c>
      <c r="K68" s="1">
        <f t="shared" si="6"/>
        <v>0</v>
      </c>
      <c r="L68" s="1"/>
      <c r="M68" s="1">
        <f>ROUND(F68*(G68),2)</f>
        <v>0</v>
      </c>
      <c r="N68" s="1">
        <v>31.67</v>
      </c>
      <c r="O68" s="1"/>
      <c r="P68" s="161"/>
      <c r="Q68" s="174"/>
      <c r="R68" s="174"/>
      <c r="S68" s="150"/>
      <c r="V68" s="175"/>
      <c r="Z68">
        <v>0</v>
      </c>
    </row>
    <row r="69" spans="1:26" ht="24.95" customHeight="1" x14ac:dyDescent="0.25">
      <c r="A69" s="172"/>
      <c r="B69" s="169" t="s">
        <v>389</v>
      </c>
      <c r="C69" s="173" t="s">
        <v>485</v>
      </c>
      <c r="D69" s="169" t="s">
        <v>486</v>
      </c>
      <c r="E69" s="169" t="s">
        <v>105</v>
      </c>
      <c r="F69" s="170">
        <v>6</v>
      </c>
      <c r="G69" s="171"/>
      <c r="H69" s="171"/>
      <c r="I69" s="171">
        <f t="shared" si="4"/>
        <v>0</v>
      </c>
      <c r="J69" s="169">
        <f t="shared" si="5"/>
        <v>6.6</v>
      </c>
      <c r="K69" s="1">
        <f t="shared" si="6"/>
        <v>0</v>
      </c>
      <c r="L69" s="1">
        <f>ROUND(F69*(G69),2)</f>
        <v>0</v>
      </c>
      <c r="M69" s="1"/>
      <c r="N69" s="1">
        <v>1.1000000000000001</v>
      </c>
      <c r="O69" s="1"/>
      <c r="P69" s="161"/>
      <c r="Q69" s="174"/>
      <c r="R69" s="174"/>
      <c r="S69" s="150"/>
      <c r="V69" s="175"/>
      <c r="Z69">
        <v>0</v>
      </c>
    </row>
    <row r="70" spans="1:26" ht="24.95" customHeight="1" x14ac:dyDescent="0.25">
      <c r="A70" s="172"/>
      <c r="B70" s="169" t="s">
        <v>353</v>
      </c>
      <c r="C70" s="173" t="s">
        <v>487</v>
      </c>
      <c r="D70" s="169" t="s">
        <v>488</v>
      </c>
      <c r="E70" s="169" t="s">
        <v>105</v>
      </c>
      <c r="F70" s="170">
        <v>6</v>
      </c>
      <c r="G70" s="171"/>
      <c r="H70" s="171"/>
      <c r="I70" s="171">
        <f t="shared" si="4"/>
        <v>0</v>
      </c>
      <c r="J70" s="169">
        <f t="shared" si="5"/>
        <v>0.18</v>
      </c>
      <c r="K70" s="1">
        <f t="shared" si="6"/>
        <v>0</v>
      </c>
      <c r="L70" s="1"/>
      <c r="M70" s="1">
        <f>ROUND(F70*(G70),2)</f>
        <v>0</v>
      </c>
      <c r="N70" s="1">
        <v>0.03</v>
      </c>
      <c r="O70" s="1"/>
      <c r="P70" s="168">
        <v>1.0000000000000001E-5</v>
      </c>
      <c r="Q70" s="174"/>
      <c r="R70" s="174">
        <v>1.0000000000000001E-5</v>
      </c>
      <c r="S70" s="150">
        <f>ROUND(F70*(R70),3)</f>
        <v>0</v>
      </c>
      <c r="V70" s="175"/>
      <c r="Z70">
        <v>0</v>
      </c>
    </row>
    <row r="71" spans="1:26" ht="24.95" customHeight="1" x14ac:dyDescent="0.25">
      <c r="A71" s="172"/>
      <c r="B71" s="169" t="s">
        <v>115</v>
      </c>
      <c r="C71" s="173" t="s">
        <v>489</v>
      </c>
      <c r="D71" s="169" t="s">
        <v>490</v>
      </c>
      <c r="E71" s="169" t="s">
        <v>131</v>
      </c>
      <c r="F71" s="170">
        <v>225</v>
      </c>
      <c r="G71" s="171"/>
      <c r="H71" s="171"/>
      <c r="I71" s="171">
        <f t="shared" si="4"/>
        <v>0</v>
      </c>
      <c r="J71" s="169">
        <f t="shared" si="5"/>
        <v>177.75</v>
      </c>
      <c r="K71" s="1">
        <f t="shared" si="6"/>
        <v>0</v>
      </c>
      <c r="L71" s="1">
        <f>ROUND(F71*(G71),2)</f>
        <v>0</v>
      </c>
      <c r="M71" s="1"/>
      <c r="N71" s="1">
        <v>0.79</v>
      </c>
      <c r="O71" s="1"/>
      <c r="P71" s="161"/>
      <c r="Q71" s="174"/>
      <c r="R71" s="174"/>
      <c r="S71" s="150"/>
      <c r="V71" s="175"/>
      <c r="Z71">
        <v>0</v>
      </c>
    </row>
    <row r="72" spans="1:26" ht="24.95" customHeight="1" x14ac:dyDescent="0.25">
      <c r="A72" s="172"/>
      <c r="B72" s="169" t="s">
        <v>115</v>
      </c>
      <c r="C72" s="173" t="s">
        <v>491</v>
      </c>
      <c r="D72" s="169" t="s">
        <v>492</v>
      </c>
      <c r="E72" s="169" t="s">
        <v>131</v>
      </c>
      <c r="F72" s="170">
        <v>200</v>
      </c>
      <c r="G72" s="171"/>
      <c r="H72" s="171"/>
      <c r="I72" s="171">
        <f t="shared" si="4"/>
        <v>0</v>
      </c>
      <c r="J72" s="169">
        <f t="shared" si="5"/>
        <v>96</v>
      </c>
      <c r="K72" s="1">
        <f t="shared" si="6"/>
        <v>0</v>
      </c>
      <c r="L72" s="1">
        <f>ROUND(F72*(G72),2)</f>
        <v>0</v>
      </c>
      <c r="M72" s="1"/>
      <c r="N72" s="1">
        <v>0.48</v>
      </c>
      <c r="O72" s="1"/>
      <c r="P72" s="161"/>
      <c r="Q72" s="174"/>
      <c r="R72" s="174"/>
      <c r="S72" s="150"/>
      <c r="V72" s="175"/>
      <c r="Z72">
        <v>0</v>
      </c>
    </row>
    <row r="73" spans="1:26" ht="24.95" customHeight="1" x14ac:dyDescent="0.25">
      <c r="A73" s="172"/>
      <c r="B73" s="169" t="s">
        <v>115</v>
      </c>
      <c r="C73" s="173" t="s">
        <v>493</v>
      </c>
      <c r="D73" s="169" t="s">
        <v>494</v>
      </c>
      <c r="E73" s="169" t="s">
        <v>131</v>
      </c>
      <c r="F73" s="170">
        <v>25</v>
      </c>
      <c r="G73" s="171"/>
      <c r="H73" s="171"/>
      <c r="I73" s="171">
        <f t="shared" si="4"/>
        <v>0</v>
      </c>
      <c r="J73" s="169">
        <f t="shared" si="5"/>
        <v>12</v>
      </c>
      <c r="K73" s="1">
        <f t="shared" si="6"/>
        <v>0</v>
      </c>
      <c r="L73" s="1">
        <f>ROUND(F73*(G73),2)</f>
        <v>0</v>
      </c>
      <c r="M73" s="1"/>
      <c r="N73" s="1">
        <v>0.48</v>
      </c>
      <c r="O73" s="1"/>
      <c r="P73" s="161"/>
      <c r="Q73" s="174"/>
      <c r="R73" s="174"/>
      <c r="S73" s="150"/>
      <c r="V73" s="175"/>
      <c r="Z73">
        <v>0</v>
      </c>
    </row>
    <row r="74" spans="1:26" ht="24.95" customHeight="1" x14ac:dyDescent="0.25">
      <c r="A74" s="172"/>
      <c r="B74" s="169" t="s">
        <v>115</v>
      </c>
      <c r="C74" s="173" t="s">
        <v>495</v>
      </c>
      <c r="D74" s="169" t="s">
        <v>496</v>
      </c>
      <c r="E74" s="169" t="s">
        <v>131</v>
      </c>
      <c r="F74" s="170">
        <v>120</v>
      </c>
      <c r="G74" s="171"/>
      <c r="H74" s="171"/>
      <c r="I74" s="171">
        <f t="shared" si="4"/>
        <v>0</v>
      </c>
      <c r="J74" s="169">
        <f t="shared" si="5"/>
        <v>105.6</v>
      </c>
      <c r="K74" s="1">
        <f t="shared" si="6"/>
        <v>0</v>
      </c>
      <c r="L74" s="1">
        <f>ROUND(F74*(G74),2)</f>
        <v>0</v>
      </c>
      <c r="M74" s="1"/>
      <c r="N74" s="1">
        <v>0.88</v>
      </c>
      <c r="O74" s="1"/>
      <c r="P74" s="161"/>
      <c r="Q74" s="174"/>
      <c r="R74" s="174"/>
      <c r="S74" s="150"/>
      <c r="V74" s="175"/>
      <c r="Z74">
        <v>0</v>
      </c>
    </row>
    <row r="75" spans="1:26" ht="24.95" customHeight="1" x14ac:dyDescent="0.25">
      <c r="A75" s="172"/>
      <c r="B75" s="169" t="s">
        <v>115</v>
      </c>
      <c r="C75" s="173" t="s">
        <v>497</v>
      </c>
      <c r="D75" s="169" t="s">
        <v>498</v>
      </c>
      <c r="E75" s="169" t="s">
        <v>131</v>
      </c>
      <c r="F75" s="170">
        <v>120</v>
      </c>
      <c r="G75" s="171"/>
      <c r="H75" s="171"/>
      <c r="I75" s="171">
        <f t="shared" si="4"/>
        <v>0</v>
      </c>
      <c r="J75" s="169">
        <f t="shared" si="5"/>
        <v>93.6</v>
      </c>
      <c r="K75" s="1">
        <f t="shared" si="6"/>
        <v>0</v>
      </c>
      <c r="L75" s="1">
        <f>ROUND(F75*(G75),2)</f>
        <v>0</v>
      </c>
      <c r="M75" s="1"/>
      <c r="N75" s="1">
        <v>0.78</v>
      </c>
      <c r="O75" s="1"/>
      <c r="P75" s="161"/>
      <c r="Q75" s="174"/>
      <c r="R75" s="174"/>
      <c r="S75" s="150"/>
      <c r="V75" s="175"/>
      <c r="Z75">
        <v>0</v>
      </c>
    </row>
    <row r="76" spans="1:26" ht="24.95" customHeight="1" x14ac:dyDescent="0.25">
      <c r="A76" s="172"/>
      <c r="B76" s="169" t="s">
        <v>232</v>
      </c>
      <c r="C76" s="173" t="s">
        <v>499</v>
      </c>
      <c r="D76" s="169" t="s">
        <v>500</v>
      </c>
      <c r="E76" s="169" t="s">
        <v>105</v>
      </c>
      <c r="F76" s="170">
        <v>1</v>
      </c>
      <c r="G76" s="171"/>
      <c r="H76" s="171"/>
      <c r="I76" s="171">
        <f t="shared" si="4"/>
        <v>0</v>
      </c>
      <c r="J76" s="169">
        <f t="shared" si="5"/>
        <v>200</v>
      </c>
      <c r="K76" s="1">
        <f t="shared" si="6"/>
        <v>0</v>
      </c>
      <c r="L76" s="1"/>
      <c r="M76" s="1">
        <f>ROUND(F76*(G76),2)</f>
        <v>0</v>
      </c>
      <c r="N76" s="1">
        <v>200</v>
      </c>
      <c r="O76" s="1"/>
      <c r="P76" s="161"/>
      <c r="Q76" s="174"/>
      <c r="R76" s="174"/>
      <c r="S76" s="150"/>
      <c r="V76" s="175"/>
      <c r="Z76">
        <v>0</v>
      </c>
    </row>
    <row r="77" spans="1:26" x14ac:dyDescent="0.25">
      <c r="A77" s="150"/>
      <c r="B77" s="150"/>
      <c r="C77" s="150"/>
      <c r="D77" s="150" t="s">
        <v>376</v>
      </c>
      <c r="E77" s="150"/>
      <c r="F77" s="168"/>
      <c r="G77" s="153"/>
      <c r="H77" s="153">
        <f>ROUND((SUM(M21:M76))/1,2)</f>
        <v>0</v>
      </c>
      <c r="I77" s="153">
        <f>ROUND((SUM(I21:I76))/1,2)</f>
        <v>0</v>
      </c>
      <c r="J77" s="150"/>
      <c r="K77" s="150"/>
      <c r="L77" s="150">
        <f>ROUND((SUM(L21:L76))/1,2)</f>
        <v>0</v>
      </c>
      <c r="M77" s="150">
        <f>ROUND((SUM(M21:M76))/1,2)</f>
        <v>0</v>
      </c>
      <c r="N77" s="150"/>
      <c r="O77" s="150"/>
      <c r="P77" s="176">
        <f>ROUND((SUM(P21:P76))/1,2)</f>
        <v>0</v>
      </c>
      <c r="Q77" s="147"/>
      <c r="R77" s="147"/>
      <c r="S77" s="176">
        <f>ROUND((SUM(S21:S76))/1,2)</f>
        <v>0</v>
      </c>
      <c r="T77" s="147"/>
      <c r="U77" s="147"/>
      <c r="V77" s="147"/>
      <c r="W77" s="147"/>
      <c r="X77" s="147"/>
      <c r="Y77" s="147"/>
      <c r="Z77" s="147"/>
    </row>
    <row r="78" spans="1:26" x14ac:dyDescent="0.25">
      <c r="A78" s="1"/>
      <c r="B78" s="1"/>
      <c r="C78" s="1"/>
      <c r="D78" s="1"/>
      <c r="E78" s="1"/>
      <c r="F78" s="161"/>
      <c r="G78" s="143"/>
      <c r="H78" s="143"/>
      <c r="I78" s="143"/>
      <c r="J78" s="1"/>
      <c r="K78" s="1"/>
      <c r="L78" s="1"/>
      <c r="M78" s="1"/>
      <c r="N78" s="1"/>
      <c r="O78" s="1"/>
      <c r="P78" s="1"/>
      <c r="S78" s="1"/>
    </row>
    <row r="79" spans="1:26" x14ac:dyDescent="0.25">
      <c r="A79" s="150"/>
      <c r="B79" s="150"/>
      <c r="C79" s="150"/>
      <c r="D79" s="150" t="s">
        <v>377</v>
      </c>
      <c r="E79" s="150"/>
      <c r="F79" s="168"/>
      <c r="G79" s="151"/>
      <c r="H79" s="151"/>
      <c r="I79" s="151"/>
      <c r="J79" s="150"/>
      <c r="K79" s="150"/>
      <c r="L79" s="150"/>
      <c r="M79" s="150"/>
      <c r="N79" s="150"/>
      <c r="O79" s="150"/>
      <c r="P79" s="150"/>
      <c r="Q79" s="147"/>
      <c r="R79" s="147"/>
      <c r="S79" s="150"/>
      <c r="T79" s="147"/>
      <c r="U79" s="147"/>
      <c r="V79" s="147"/>
      <c r="W79" s="147"/>
      <c r="X79" s="147"/>
      <c r="Y79" s="147"/>
      <c r="Z79" s="147"/>
    </row>
    <row r="80" spans="1:26" ht="24.95" customHeight="1" x14ac:dyDescent="0.25">
      <c r="A80" s="172"/>
      <c r="B80" s="169" t="s">
        <v>501</v>
      </c>
      <c r="C80" s="173" t="s">
        <v>502</v>
      </c>
      <c r="D80" s="169" t="s">
        <v>503</v>
      </c>
      <c r="E80" s="169" t="s">
        <v>131</v>
      </c>
      <c r="F80" s="170">
        <v>5</v>
      </c>
      <c r="G80" s="171"/>
      <c r="H80" s="171"/>
      <c r="I80" s="171">
        <f>ROUND(F80*(G80+H80),2)</f>
        <v>0</v>
      </c>
      <c r="J80" s="169">
        <f>ROUND(F80*(N80),2)</f>
        <v>54.35</v>
      </c>
      <c r="K80" s="1">
        <f>ROUND(F80*(O80),2)</f>
        <v>0</v>
      </c>
      <c r="L80" s="1">
        <f>ROUND(F80*(G80),2)</f>
        <v>0</v>
      </c>
      <c r="M80" s="1"/>
      <c r="N80" s="1">
        <v>10.87</v>
      </c>
      <c r="O80" s="1"/>
      <c r="P80" s="161"/>
      <c r="Q80" s="174"/>
      <c r="R80" s="174"/>
      <c r="S80" s="150"/>
      <c r="V80" s="175"/>
      <c r="Z80">
        <v>0</v>
      </c>
    </row>
    <row r="81" spans="1:26" ht="24.95" customHeight="1" x14ac:dyDescent="0.25">
      <c r="A81" s="172"/>
      <c r="B81" s="169" t="s">
        <v>501</v>
      </c>
      <c r="C81" s="173" t="s">
        <v>504</v>
      </c>
      <c r="D81" s="169" t="s">
        <v>505</v>
      </c>
      <c r="E81" s="169" t="s">
        <v>131</v>
      </c>
      <c r="F81" s="170">
        <v>5</v>
      </c>
      <c r="G81" s="171"/>
      <c r="H81" s="171"/>
      <c r="I81" s="171">
        <f>ROUND(F81*(G81+H81),2)</f>
        <v>0</v>
      </c>
      <c r="J81" s="169">
        <f>ROUND(F81*(N81),2)</f>
        <v>11.6</v>
      </c>
      <c r="K81" s="1">
        <f>ROUND(F81*(O81),2)</f>
        <v>0</v>
      </c>
      <c r="L81" s="1">
        <f>ROUND(F81*(G81),2)</f>
        <v>0</v>
      </c>
      <c r="M81" s="1"/>
      <c r="N81" s="1">
        <v>2.3199999999999998</v>
      </c>
      <c r="O81" s="1"/>
      <c r="P81" s="161"/>
      <c r="Q81" s="174"/>
      <c r="R81" s="174"/>
      <c r="S81" s="150"/>
      <c r="V81" s="175"/>
      <c r="Z81">
        <v>0</v>
      </c>
    </row>
    <row r="82" spans="1:26" ht="24.95" customHeight="1" x14ac:dyDescent="0.25">
      <c r="A82" s="172"/>
      <c r="B82" s="169" t="s">
        <v>501</v>
      </c>
      <c r="C82" s="173" t="s">
        <v>506</v>
      </c>
      <c r="D82" s="169" t="s">
        <v>507</v>
      </c>
      <c r="E82" s="169" t="s">
        <v>101</v>
      </c>
      <c r="F82" s="170">
        <v>5</v>
      </c>
      <c r="G82" s="171"/>
      <c r="H82" s="171"/>
      <c r="I82" s="171">
        <f>ROUND(F82*(G82+H82),2)</f>
        <v>0</v>
      </c>
      <c r="J82" s="169">
        <f>ROUND(F82*(N82),2)</f>
        <v>11.25</v>
      </c>
      <c r="K82" s="1">
        <f>ROUND(F82*(O82),2)</f>
        <v>0</v>
      </c>
      <c r="L82" s="1">
        <f>ROUND(F82*(G82),2)</f>
        <v>0</v>
      </c>
      <c r="M82" s="1"/>
      <c r="N82" s="1">
        <v>2.25</v>
      </c>
      <c r="O82" s="1"/>
      <c r="P82" s="161"/>
      <c r="Q82" s="174"/>
      <c r="R82" s="174"/>
      <c r="S82" s="150"/>
      <c r="V82" s="175"/>
      <c r="Z82">
        <v>0</v>
      </c>
    </row>
    <row r="83" spans="1:26" x14ac:dyDescent="0.25">
      <c r="A83" s="150"/>
      <c r="B83" s="150"/>
      <c r="C83" s="150"/>
      <c r="D83" s="150" t="s">
        <v>377</v>
      </c>
      <c r="E83" s="150"/>
      <c r="F83" s="168"/>
      <c r="G83" s="153"/>
      <c r="H83" s="153"/>
      <c r="I83" s="153">
        <f>ROUND((SUM(I79:I82))/1,2)</f>
        <v>0</v>
      </c>
      <c r="J83" s="150"/>
      <c r="K83" s="150"/>
      <c r="L83" s="150">
        <f>ROUND((SUM(L79:L82))/1,2)</f>
        <v>0</v>
      </c>
      <c r="M83" s="150">
        <f>ROUND((SUM(M79:M82))/1,2)</f>
        <v>0</v>
      </c>
      <c r="N83" s="150"/>
      <c r="O83" s="150"/>
      <c r="P83" s="176"/>
      <c r="S83" s="168">
        <f>ROUND((SUM(S79:S82))/1,2)</f>
        <v>0</v>
      </c>
      <c r="V83">
        <f>ROUND((SUM(V79:V82))/1,2)</f>
        <v>0</v>
      </c>
    </row>
    <row r="84" spans="1:26" x14ac:dyDescent="0.25">
      <c r="A84" s="1"/>
      <c r="B84" s="1"/>
      <c r="C84" s="1"/>
      <c r="D84" s="1"/>
      <c r="E84" s="1"/>
      <c r="F84" s="161"/>
      <c r="G84" s="143"/>
      <c r="H84" s="143"/>
      <c r="I84" s="143"/>
      <c r="J84" s="1"/>
      <c r="K84" s="1"/>
      <c r="L84" s="1"/>
      <c r="M84" s="1"/>
      <c r="N84" s="1"/>
      <c r="O84" s="1"/>
      <c r="P84" s="1"/>
      <c r="S84" s="1"/>
    </row>
    <row r="85" spans="1:26" x14ac:dyDescent="0.25">
      <c r="A85" s="150"/>
      <c r="B85" s="150"/>
      <c r="C85" s="150"/>
      <c r="D85" s="2" t="s">
        <v>375</v>
      </c>
      <c r="E85" s="150"/>
      <c r="F85" s="168"/>
      <c r="G85" s="153"/>
      <c r="H85" s="153">
        <f>ROUND((SUM(M20:M84))/2,2)</f>
        <v>0</v>
      </c>
      <c r="I85" s="153">
        <f>ROUND((SUM(I20:I84))/2,2)</f>
        <v>0</v>
      </c>
      <c r="J85" s="150"/>
      <c r="K85" s="150"/>
      <c r="L85" s="150">
        <f>ROUND((SUM(L20:L84))/2,2)</f>
        <v>0</v>
      </c>
      <c r="M85" s="150">
        <f>ROUND((SUM(M20:M84))/2,2)</f>
        <v>0</v>
      </c>
      <c r="N85" s="150"/>
      <c r="O85" s="150"/>
      <c r="P85" s="176"/>
      <c r="S85" s="176">
        <f>ROUND((SUM(S20:S84))/2,2)</f>
        <v>0</v>
      </c>
      <c r="V85">
        <f>ROUND((SUM(V20:V84))/2,2)</f>
        <v>0</v>
      </c>
    </row>
    <row r="86" spans="1:26" x14ac:dyDescent="0.25">
      <c r="A86" s="178"/>
      <c r="B86" s="178"/>
      <c r="C86" s="178"/>
      <c r="D86" s="178" t="s">
        <v>85</v>
      </c>
      <c r="E86" s="178"/>
      <c r="F86" s="179"/>
      <c r="G86" s="180"/>
      <c r="H86" s="180">
        <f>ROUND((SUM(M9:M85))/3,2)</f>
        <v>0</v>
      </c>
      <c r="I86" s="180">
        <f>ROUND((SUM(I9:I85))/3,2)</f>
        <v>0</v>
      </c>
      <c r="J86" s="178"/>
      <c r="K86" s="178">
        <f>ROUND((SUM(K9:K85))/3,2)</f>
        <v>0</v>
      </c>
      <c r="L86" s="178">
        <f>ROUND((SUM(L9:L85))/3,2)</f>
        <v>0</v>
      </c>
      <c r="M86" s="178">
        <f>ROUND((SUM(M9:M85))/3,2)</f>
        <v>0</v>
      </c>
      <c r="N86" s="178"/>
      <c r="O86" s="178"/>
      <c r="P86" s="179"/>
      <c r="Q86" s="181"/>
      <c r="R86" s="181"/>
      <c r="S86" s="179">
        <f>ROUND((SUM(S9:S85))/3,2)</f>
        <v>0</v>
      </c>
      <c r="T86" s="181"/>
      <c r="U86" s="181"/>
      <c r="V86" s="181">
        <f>ROUND((SUM(V9:V85))/3,2)</f>
        <v>0</v>
      </c>
      <c r="Z86">
        <f>(SUM(Z9:Z85))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Obnovou zachráňme novorománsku stavbu vranovského regiónu - I. etapa / Elektroinštalácia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512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201" t="s">
        <v>23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23" ht="20.100000000000001" customHeight="1" x14ac:dyDescent="0.25">
      <c r="A8" s="11"/>
      <c r="B8" s="204" t="s">
        <v>24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 x14ac:dyDescent="0.25">
      <c r="A10" s="11"/>
      <c r="B10" s="204" t="s">
        <v>25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28</v>
      </c>
      <c r="C15" s="84" t="s">
        <v>6</v>
      </c>
      <c r="D15" s="84" t="s">
        <v>55</v>
      </c>
      <c r="E15" s="85" t="s">
        <v>56</v>
      </c>
      <c r="F15" s="97" t="s">
        <v>57</v>
      </c>
      <c r="G15" s="51" t="s">
        <v>33</v>
      </c>
      <c r="H15" s="54" t="s">
        <v>34</v>
      </c>
      <c r="I15" s="26"/>
      <c r="J15" s="48"/>
    </row>
    <row r="16" spans="1:23" ht="18" customHeight="1" x14ac:dyDescent="0.25">
      <c r="A16" s="11"/>
      <c r="B16" s="86">
        <v>1</v>
      </c>
      <c r="C16" s="87" t="s">
        <v>29</v>
      </c>
      <c r="D16" s="88">
        <f>'Kryci_list 14309'!D16+'Kryci_list 14310'!D16+'Kryci_list 14311'!D16</f>
        <v>0</v>
      </c>
      <c r="E16" s="89">
        <f>'Kryci_list 14309'!E16+'Kryci_list 14310'!E16+'Kryci_list 14311'!E16</f>
        <v>0</v>
      </c>
      <c r="F16" s="98">
        <f>'Kryci_list 14309'!F16+'Kryci_list 14310'!F16+'Kryci_list 14311'!F16</f>
        <v>0</v>
      </c>
      <c r="G16" s="52">
        <v>6</v>
      </c>
      <c r="H16" s="107"/>
      <c r="I16" s="121"/>
      <c r="J16" s="118">
        <f>Rekapitulácia!F10</f>
        <v>0</v>
      </c>
    </row>
    <row r="17" spans="1:10" ht="18" customHeight="1" x14ac:dyDescent="0.25">
      <c r="A17" s="11"/>
      <c r="B17" s="59">
        <v>2</v>
      </c>
      <c r="C17" s="63" t="s">
        <v>30</v>
      </c>
      <c r="D17" s="70">
        <f>'Kryci_list 14309'!D17+'Kryci_list 14310'!D17+'Kryci_list 14311'!D17</f>
        <v>0</v>
      </c>
      <c r="E17" s="68">
        <f>'Kryci_list 14309'!E17+'Kryci_list 14310'!E17+'Kryci_list 14311'!E17</f>
        <v>0</v>
      </c>
      <c r="F17" s="73">
        <f>'Kryci_list 14309'!F17+'Kryci_list 14310'!F17+'Kryci_list 14311'!F17</f>
        <v>0</v>
      </c>
      <c r="G17" s="53">
        <v>7</v>
      </c>
      <c r="H17" s="108" t="s">
        <v>36</v>
      </c>
      <c r="I17" s="121"/>
      <c r="J17" s="119">
        <f>Rekapitulácia!E10</f>
        <v>0</v>
      </c>
    </row>
    <row r="18" spans="1:10" ht="18" customHeight="1" x14ac:dyDescent="0.25">
      <c r="A18" s="11"/>
      <c r="B18" s="60">
        <v>3</v>
      </c>
      <c r="C18" s="64" t="s">
        <v>31</v>
      </c>
      <c r="D18" s="71">
        <f>'Kryci_list 14309'!D18+'Kryci_list 14310'!D18+'Kryci_list 14311'!D18</f>
        <v>0</v>
      </c>
      <c r="E18" s="69">
        <f>'Kryci_list 14309'!E18+'Kryci_list 14310'!E18+'Kryci_list 14311'!E18</f>
        <v>0</v>
      </c>
      <c r="F18" s="74">
        <f>'Kryci_list 14309'!F18+'Kryci_list 14310'!F18+'Kryci_list 14311'!F18</f>
        <v>0</v>
      </c>
      <c r="G18" s="53">
        <v>8</v>
      </c>
      <c r="H18" s="108" t="s">
        <v>37</v>
      </c>
      <c r="I18" s="121"/>
      <c r="J18" s="119">
        <f>Rekapitulácia!D10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32</v>
      </c>
      <c r="D20" s="72"/>
      <c r="E20" s="92"/>
      <c r="F20" s="99">
        <f>SUM(F16:F19)</f>
        <v>0</v>
      </c>
      <c r="G20" s="53">
        <v>10</v>
      </c>
      <c r="H20" s="108" t="s">
        <v>32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45</v>
      </c>
      <c r="C21" s="61" t="s">
        <v>7</v>
      </c>
      <c r="D21" s="67"/>
      <c r="E21" s="18"/>
      <c r="F21" s="90"/>
      <c r="G21" s="57" t="s">
        <v>51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46</v>
      </c>
      <c r="D22" s="79"/>
      <c r="E22" s="82"/>
      <c r="F22" s="73">
        <f>'Kryci_list 14309'!F22+'Kryci_list 14310'!F22+'Kryci_list 14311'!F22</f>
        <v>0</v>
      </c>
      <c r="G22" s="52">
        <v>16</v>
      </c>
      <c r="H22" s="107" t="s">
        <v>52</v>
      </c>
      <c r="I22" s="121"/>
      <c r="J22" s="118">
        <f>'Kryci_list 14309'!J22+'Kryci_list 14310'!J22+'Kryci_list 14311'!J22</f>
        <v>0</v>
      </c>
    </row>
    <row r="23" spans="1:10" ht="18" customHeight="1" x14ac:dyDescent="0.25">
      <c r="A23" s="11"/>
      <c r="B23" s="53">
        <v>12</v>
      </c>
      <c r="C23" s="56" t="s">
        <v>47</v>
      </c>
      <c r="D23" s="58"/>
      <c r="E23" s="82"/>
      <c r="F23" s="74">
        <f>'Kryci_list 14309'!F23+'Kryci_list 14310'!F23+'Kryci_list 14311'!F23</f>
        <v>0</v>
      </c>
      <c r="G23" s="53">
        <v>17</v>
      </c>
      <c r="H23" s="108" t="s">
        <v>53</v>
      </c>
      <c r="I23" s="121"/>
      <c r="J23" s="119">
        <f>'Kryci_list 14309'!J23+'Kryci_list 14310'!J23+'Kryci_list 14311'!J23</f>
        <v>0</v>
      </c>
    </row>
    <row r="24" spans="1:10" ht="18" customHeight="1" x14ac:dyDescent="0.25">
      <c r="A24" s="11"/>
      <c r="B24" s="53">
        <v>13</v>
      </c>
      <c r="C24" s="56" t="s">
        <v>48</v>
      </c>
      <c r="D24" s="58"/>
      <c r="E24" s="82"/>
      <c r="F24" s="74">
        <f>'Kryci_list 14309'!F24+'Kryci_list 14310'!F24+'Kryci_list 14311'!F24</f>
        <v>0</v>
      </c>
      <c r="G24" s="53">
        <v>18</v>
      </c>
      <c r="H24" s="108" t="s">
        <v>54</v>
      </c>
      <c r="I24" s="121"/>
      <c r="J24" s="119">
        <f>'Kryci_list 14309'!J24+'Kryci_list 14310'!J24+'Kryci_list 14311'!J24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32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60</v>
      </c>
      <c r="D27" s="128"/>
      <c r="E27" s="94"/>
      <c r="F27" s="29"/>
      <c r="G27" s="101" t="s">
        <v>38</v>
      </c>
      <c r="H27" s="96" t="s">
        <v>39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40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41</v>
      </c>
      <c r="I29" s="115">
        <f>Rekapitulácia!B11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42</v>
      </c>
      <c r="I30" s="81">
        <f>Rekapitulácia!B12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43</v>
      </c>
      <c r="I31" s="27"/>
      <c r="J31" s="195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91" t="s">
        <v>44</v>
      </c>
      <c r="H32" s="192"/>
      <c r="I32" s="193"/>
      <c r="J32" s="194"/>
    </row>
    <row r="33" spans="1:10" ht="18" customHeight="1" thickTop="1" x14ac:dyDescent="0.25">
      <c r="A33" s="11"/>
      <c r="B33" s="93"/>
      <c r="C33" s="94"/>
      <c r="D33" s="133" t="s">
        <v>58</v>
      </c>
      <c r="E33" s="15"/>
      <c r="F33" s="15"/>
      <c r="G33" s="14"/>
      <c r="H33" s="133" t="s">
        <v>59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17</v>
      </c>
      <c r="C3" s="35"/>
      <c r="D3" s="36"/>
      <c r="E3" s="36"/>
      <c r="F3" s="3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201" t="s">
        <v>23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23" ht="20.100000000000001" customHeight="1" x14ac:dyDescent="0.25">
      <c r="A8" s="11"/>
      <c r="B8" s="204" t="s">
        <v>24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 x14ac:dyDescent="0.25">
      <c r="A10" s="11"/>
      <c r="B10" s="204" t="s">
        <v>25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28</v>
      </c>
      <c r="C15" s="84" t="s">
        <v>6</v>
      </c>
      <c r="D15" s="84" t="s">
        <v>55</v>
      </c>
      <c r="E15" s="85" t="s">
        <v>56</v>
      </c>
      <c r="F15" s="97" t="s">
        <v>57</v>
      </c>
      <c r="G15" s="51" t="s">
        <v>33</v>
      </c>
      <c r="H15" s="54" t="s">
        <v>34</v>
      </c>
      <c r="I15" s="26"/>
      <c r="J15" s="48"/>
    </row>
    <row r="16" spans="1:23" ht="18" customHeight="1" x14ac:dyDescent="0.25">
      <c r="A16" s="11"/>
      <c r="B16" s="86">
        <v>1</v>
      </c>
      <c r="C16" s="87" t="s">
        <v>29</v>
      </c>
      <c r="D16" s="88">
        <f>'Rekap 14309'!B16</f>
        <v>0</v>
      </c>
      <c r="E16" s="89">
        <f>'Rekap 14309'!C16</f>
        <v>0</v>
      </c>
      <c r="F16" s="98">
        <f>'Rekap 14309'!D16</f>
        <v>0</v>
      </c>
      <c r="G16" s="52">
        <v>6</v>
      </c>
      <c r="H16" s="107" t="s">
        <v>35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30</v>
      </c>
      <c r="D17" s="70">
        <f>'Rekap 14309'!B31</f>
        <v>0</v>
      </c>
      <c r="E17" s="68">
        <f>'Rekap 14309'!C31</f>
        <v>0</v>
      </c>
      <c r="F17" s="73">
        <f>'Rekap 14309'!D31</f>
        <v>0</v>
      </c>
      <c r="G17" s="53">
        <v>7</v>
      </c>
      <c r="H17" s="108" t="s">
        <v>36</v>
      </c>
      <c r="I17" s="121"/>
      <c r="J17" s="119">
        <f>'SO 14309'!Z147</f>
        <v>0</v>
      </c>
    </row>
    <row r="18" spans="1:26" ht="18" customHeight="1" x14ac:dyDescent="0.25">
      <c r="A18" s="11"/>
      <c r="B18" s="60">
        <v>3</v>
      </c>
      <c r="C18" s="64" t="s">
        <v>31</v>
      </c>
      <c r="D18" s="71"/>
      <c r="E18" s="69"/>
      <c r="F18" s="74"/>
      <c r="G18" s="53">
        <v>8</v>
      </c>
      <c r="H18" s="108" t="s">
        <v>37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32</v>
      </c>
      <c r="D20" s="72"/>
      <c r="E20" s="92"/>
      <c r="F20" s="99">
        <f>SUM(F16:F19)</f>
        <v>0</v>
      </c>
      <c r="G20" s="53">
        <v>10</v>
      </c>
      <c r="H20" s="108" t="s">
        <v>32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45</v>
      </c>
      <c r="C21" s="61" t="s">
        <v>7</v>
      </c>
      <c r="D21" s="67"/>
      <c r="E21" s="18"/>
      <c r="F21" s="90"/>
      <c r="G21" s="57" t="s">
        <v>51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46</v>
      </c>
      <c r="D22" s="79"/>
      <c r="E22" s="81" t="s">
        <v>49</v>
      </c>
      <c r="F22" s="73">
        <f>((F16*U22*0)+(F17*V22*0)+(F18*W22*0))/100</f>
        <v>0</v>
      </c>
      <c r="G22" s="52">
        <v>16</v>
      </c>
      <c r="H22" s="107" t="s">
        <v>52</v>
      </c>
      <c r="I22" s="122" t="s">
        <v>49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47</v>
      </c>
      <c r="D23" s="58"/>
      <c r="E23" s="81" t="s">
        <v>50</v>
      </c>
      <c r="F23" s="74">
        <f>((F16*U23*0)+(F17*V23*0)+(F18*W23*0))/100</f>
        <v>0</v>
      </c>
      <c r="G23" s="53">
        <v>17</v>
      </c>
      <c r="H23" s="108" t="s">
        <v>53</v>
      </c>
      <c r="I23" s="122" t="s">
        <v>49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48</v>
      </c>
      <c r="D24" s="58"/>
      <c r="E24" s="81" t="s">
        <v>49</v>
      </c>
      <c r="F24" s="74">
        <f>((F16*U24*0)+(F17*V24*0)+(F18*W24*0))/100</f>
        <v>0</v>
      </c>
      <c r="G24" s="53">
        <v>18</v>
      </c>
      <c r="H24" s="108" t="s">
        <v>54</v>
      </c>
      <c r="I24" s="122" t="s">
        <v>50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60</v>
      </c>
      <c r="D27" s="128"/>
      <c r="E27" s="94"/>
      <c r="F27" s="29"/>
      <c r="G27" s="101" t="s">
        <v>38</v>
      </c>
      <c r="H27" s="96" t="s">
        <v>39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41</v>
      </c>
      <c r="I29" s="115">
        <f>J28-SUM('SO 14309'!K9:'SO 14309'!K146)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42</v>
      </c>
      <c r="I30" s="81">
        <f>SUM('SO 14309'!K9:'SO 14309'!K146)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58</v>
      </c>
      <c r="E33" s="15"/>
      <c r="F33" s="95"/>
      <c r="G33" s="103">
        <v>26</v>
      </c>
      <c r="H33" s="134" t="s">
        <v>59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23</v>
      </c>
      <c r="B1" s="211"/>
      <c r="C1" s="211"/>
      <c r="D1" s="212"/>
      <c r="E1" s="138" t="s">
        <v>20</v>
      </c>
      <c r="F1" s="137"/>
      <c r="W1">
        <v>30.126000000000001</v>
      </c>
    </row>
    <row r="2" spans="1:26" ht="20.100000000000001" customHeight="1" x14ac:dyDescent="0.25">
      <c r="A2" s="210" t="s">
        <v>24</v>
      </c>
      <c r="B2" s="211"/>
      <c r="C2" s="211"/>
      <c r="D2" s="212"/>
      <c r="E2" s="138" t="s">
        <v>18</v>
      </c>
      <c r="F2" s="137"/>
    </row>
    <row r="3" spans="1:26" ht="20.100000000000001" customHeight="1" x14ac:dyDescent="0.25">
      <c r="A3" s="210" t="s">
        <v>25</v>
      </c>
      <c r="B3" s="211"/>
      <c r="C3" s="211"/>
      <c r="D3" s="212"/>
      <c r="E3" s="138" t="s">
        <v>64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17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65</v>
      </c>
      <c r="B8" s="136"/>
      <c r="C8" s="136"/>
      <c r="D8" s="136"/>
      <c r="E8" s="136"/>
      <c r="F8" s="136"/>
    </row>
    <row r="9" spans="1:26" x14ac:dyDescent="0.25">
      <c r="A9" s="141" t="s">
        <v>61</v>
      </c>
      <c r="B9" s="141" t="s">
        <v>55</v>
      </c>
      <c r="C9" s="141" t="s">
        <v>56</v>
      </c>
      <c r="D9" s="141" t="s">
        <v>32</v>
      </c>
      <c r="E9" s="141" t="s">
        <v>62</v>
      </c>
      <c r="F9" s="141" t="s">
        <v>63</v>
      </c>
    </row>
    <row r="10" spans="1:26" x14ac:dyDescent="0.25">
      <c r="A10" s="148" t="s">
        <v>66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67</v>
      </c>
      <c r="B11" s="151">
        <f>'SO 14309'!L17</f>
        <v>0</v>
      </c>
      <c r="C11" s="151">
        <f>'SO 14309'!M17</f>
        <v>0</v>
      </c>
      <c r="D11" s="151">
        <f>'SO 14309'!I17</f>
        <v>0</v>
      </c>
      <c r="E11" s="152">
        <f>'SO 14309'!P17</f>
        <v>0</v>
      </c>
      <c r="F11" s="152">
        <f>'SO 14309'!S17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68</v>
      </c>
      <c r="B12" s="151">
        <f>'SO 14309'!L21</f>
        <v>0</v>
      </c>
      <c r="C12" s="151">
        <f>'SO 14309'!M21</f>
        <v>0</v>
      </c>
      <c r="D12" s="151">
        <f>'SO 14309'!I21</f>
        <v>0</v>
      </c>
      <c r="E12" s="152">
        <f>'SO 14309'!P21</f>
        <v>0</v>
      </c>
      <c r="F12" s="152">
        <f>'SO 14309'!S21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69</v>
      </c>
      <c r="B13" s="151">
        <f>'SO 14309'!L35</f>
        <v>0</v>
      </c>
      <c r="C13" s="151">
        <f>'SO 14309'!M35</f>
        <v>0</v>
      </c>
      <c r="D13" s="151">
        <f>'SO 14309'!I35</f>
        <v>0</v>
      </c>
      <c r="E13" s="152">
        <f>'SO 14309'!P35</f>
        <v>2.2599999999999998</v>
      </c>
      <c r="F13" s="152">
        <f>'SO 14309'!S35</f>
        <v>8.3000000000000007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70</v>
      </c>
      <c r="B14" s="151">
        <f>'SO 14309'!L45</f>
        <v>0</v>
      </c>
      <c r="C14" s="151">
        <f>'SO 14309'!M45</f>
        <v>0</v>
      </c>
      <c r="D14" s="151">
        <f>'SO 14309'!I45</f>
        <v>0</v>
      </c>
      <c r="E14" s="152">
        <f>'SO 14309'!P45</f>
        <v>0.05</v>
      </c>
      <c r="F14" s="152">
        <f>'SO 14309'!S45</f>
        <v>13.1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71</v>
      </c>
      <c r="B15" s="151">
        <f>'SO 14309'!L49</f>
        <v>0</v>
      </c>
      <c r="C15" s="151">
        <f>'SO 14309'!M49</f>
        <v>0</v>
      </c>
      <c r="D15" s="151">
        <f>'SO 14309'!I49</f>
        <v>0</v>
      </c>
      <c r="E15" s="152">
        <f>'SO 14309'!P49</f>
        <v>0</v>
      </c>
      <c r="F15" s="152">
        <f>'SO 14309'!S49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2" t="s">
        <v>66</v>
      </c>
      <c r="B16" s="153">
        <f>'SO 14309'!L51</f>
        <v>0</v>
      </c>
      <c r="C16" s="153">
        <f>'SO 14309'!M51</f>
        <v>0</v>
      </c>
      <c r="D16" s="153">
        <f>'SO 14309'!I51</f>
        <v>0</v>
      </c>
      <c r="E16" s="154">
        <f>'SO 14309'!P51</f>
        <v>2.31</v>
      </c>
      <c r="F16" s="154">
        <f>'SO 14309'!S51</f>
        <v>21.4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"/>
      <c r="B17" s="143"/>
      <c r="C17" s="143"/>
      <c r="D17" s="143"/>
      <c r="E17" s="142"/>
      <c r="F17" s="142"/>
    </row>
    <row r="18" spans="1:26" x14ac:dyDescent="0.25">
      <c r="A18" s="2" t="s">
        <v>72</v>
      </c>
      <c r="B18" s="153"/>
      <c r="C18" s="151"/>
      <c r="D18" s="151"/>
      <c r="E18" s="152"/>
      <c r="F18" s="152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73</v>
      </c>
      <c r="B19" s="151">
        <f>'SO 14309'!L56</f>
        <v>0</v>
      </c>
      <c r="C19" s="151">
        <f>'SO 14309'!M56</f>
        <v>0</v>
      </c>
      <c r="D19" s="151">
        <f>'SO 14309'!I56</f>
        <v>0</v>
      </c>
      <c r="E19" s="152">
        <f>'SO 14309'!P56</f>
        <v>0</v>
      </c>
      <c r="F19" s="152">
        <f>'SO 14309'!S56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50" t="s">
        <v>74</v>
      </c>
      <c r="B20" s="151">
        <f>'SO 14309'!L67</f>
        <v>0</v>
      </c>
      <c r="C20" s="151">
        <f>'SO 14309'!M67</f>
        <v>0</v>
      </c>
      <c r="D20" s="151">
        <f>'SO 14309'!I67</f>
        <v>0</v>
      </c>
      <c r="E20" s="152">
        <f>'SO 14309'!P67</f>
        <v>0</v>
      </c>
      <c r="F20" s="152">
        <f>'SO 14309'!S67</f>
        <v>0.36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50" t="s">
        <v>75</v>
      </c>
      <c r="B21" s="151">
        <f>'SO 14309'!L74</f>
        <v>0</v>
      </c>
      <c r="C21" s="151">
        <f>'SO 14309'!M74</f>
        <v>0</v>
      </c>
      <c r="D21" s="151">
        <f>'SO 14309'!I74</f>
        <v>0</v>
      </c>
      <c r="E21" s="152">
        <f>'SO 14309'!P74</f>
        <v>0</v>
      </c>
      <c r="F21" s="152">
        <f>'SO 14309'!S74</f>
        <v>0.05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50" t="s">
        <v>76</v>
      </c>
      <c r="B22" s="151">
        <f>'SO 14309'!L85</f>
        <v>0</v>
      </c>
      <c r="C22" s="151">
        <f>'SO 14309'!M85</f>
        <v>0</v>
      </c>
      <c r="D22" s="151">
        <f>'SO 14309'!I85</f>
        <v>0</v>
      </c>
      <c r="E22" s="152">
        <f>'SO 14309'!P85</f>
        <v>0.57999999999999996</v>
      </c>
      <c r="F22" s="152">
        <f>'SO 14309'!S85</f>
        <v>0.94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50" t="s">
        <v>77</v>
      </c>
      <c r="B23" s="151">
        <f>'SO 14309'!L91</f>
        <v>0</v>
      </c>
      <c r="C23" s="151">
        <f>'SO 14309'!M91</f>
        <v>0</v>
      </c>
      <c r="D23" s="151">
        <f>'SO 14309'!I91</f>
        <v>0</v>
      </c>
      <c r="E23" s="152">
        <f>'SO 14309'!P91</f>
        <v>0</v>
      </c>
      <c r="F23" s="152">
        <f>'SO 14309'!S91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50" t="s">
        <v>78</v>
      </c>
      <c r="B24" s="151">
        <f>'SO 14309'!L105</f>
        <v>0</v>
      </c>
      <c r="C24" s="151">
        <f>'SO 14309'!M105</f>
        <v>0</v>
      </c>
      <c r="D24" s="151">
        <f>'SO 14309'!I105</f>
        <v>0</v>
      </c>
      <c r="E24" s="152">
        <f>'SO 14309'!P105</f>
        <v>0.03</v>
      </c>
      <c r="F24" s="152">
        <f>'SO 14309'!S105</f>
        <v>0.08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150" t="s">
        <v>79</v>
      </c>
      <c r="B25" s="151">
        <f>'SO 14309'!L113</f>
        <v>0</v>
      </c>
      <c r="C25" s="151">
        <f>'SO 14309'!M113</f>
        <v>0</v>
      </c>
      <c r="D25" s="151">
        <f>'SO 14309'!I113</f>
        <v>0</v>
      </c>
      <c r="E25" s="152">
        <f>'SO 14309'!P113</f>
        <v>0</v>
      </c>
      <c r="F25" s="152">
        <f>'SO 14309'!S113</f>
        <v>0.04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x14ac:dyDescent="0.25">
      <c r="A26" s="150" t="s">
        <v>80</v>
      </c>
      <c r="B26" s="151">
        <f>'SO 14309'!L119</f>
        <v>0</v>
      </c>
      <c r="C26" s="151">
        <f>'SO 14309'!M119</f>
        <v>0</v>
      </c>
      <c r="D26" s="151">
        <f>'SO 14309'!I119</f>
        <v>0</v>
      </c>
      <c r="E26" s="152">
        <f>'SO 14309'!P119</f>
        <v>0.04</v>
      </c>
      <c r="F26" s="152">
        <f>'SO 14309'!S119</f>
        <v>0.43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x14ac:dyDescent="0.25">
      <c r="A27" s="150" t="s">
        <v>81</v>
      </c>
      <c r="B27" s="151">
        <f>'SO 14309'!L125</f>
        <v>0</v>
      </c>
      <c r="C27" s="151">
        <f>'SO 14309'!M125</f>
        <v>0</v>
      </c>
      <c r="D27" s="151">
        <f>'SO 14309'!I125</f>
        <v>0</v>
      </c>
      <c r="E27" s="152">
        <f>'SO 14309'!P125</f>
        <v>0.06</v>
      </c>
      <c r="F27" s="152">
        <f>'SO 14309'!S125</f>
        <v>0.44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x14ac:dyDescent="0.25">
      <c r="A28" s="150" t="s">
        <v>82</v>
      </c>
      <c r="B28" s="151">
        <f>'SO 14309'!L131</f>
        <v>0</v>
      </c>
      <c r="C28" s="151">
        <f>'SO 14309'!M131</f>
        <v>0</v>
      </c>
      <c r="D28" s="151">
        <f>'SO 14309'!I131</f>
        <v>0</v>
      </c>
      <c r="E28" s="152">
        <f>'SO 14309'!P131</f>
        <v>0.02</v>
      </c>
      <c r="F28" s="152">
        <f>'SO 14309'!S131</f>
        <v>0.34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 spans="1:26" x14ac:dyDescent="0.25">
      <c r="A29" s="150" t="s">
        <v>83</v>
      </c>
      <c r="B29" s="151">
        <f>'SO 14309'!L139</f>
        <v>0</v>
      </c>
      <c r="C29" s="151">
        <f>'SO 14309'!M139</f>
        <v>0</v>
      </c>
      <c r="D29" s="151">
        <f>'SO 14309'!I139</f>
        <v>0</v>
      </c>
      <c r="E29" s="152">
        <f>'SO 14309'!P139</f>
        <v>0</v>
      </c>
      <c r="F29" s="152">
        <f>'SO 14309'!S139</f>
        <v>0.06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x14ac:dyDescent="0.25">
      <c r="A30" s="150" t="s">
        <v>84</v>
      </c>
      <c r="B30" s="151">
        <f>'SO 14309'!L144</f>
        <v>0</v>
      </c>
      <c r="C30" s="151">
        <f>'SO 14309'!M144</f>
        <v>0</v>
      </c>
      <c r="D30" s="151">
        <f>'SO 14309'!I144</f>
        <v>0</v>
      </c>
      <c r="E30" s="152">
        <f>'SO 14309'!P144</f>
        <v>0</v>
      </c>
      <c r="F30" s="152">
        <f>'SO 14309'!S144</f>
        <v>0.33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</row>
    <row r="31" spans="1:26" x14ac:dyDescent="0.25">
      <c r="A31" s="2" t="s">
        <v>72</v>
      </c>
      <c r="B31" s="153">
        <f>'SO 14309'!L146</f>
        <v>0</v>
      </c>
      <c r="C31" s="153">
        <f>'SO 14309'!M146</f>
        <v>0</v>
      </c>
      <c r="D31" s="153">
        <f>'SO 14309'!I146</f>
        <v>0</v>
      </c>
      <c r="E31" s="154">
        <f>'SO 14309'!S146</f>
        <v>3.07</v>
      </c>
      <c r="F31" s="154">
        <f>'SO 14309'!V146</f>
        <v>0</v>
      </c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</row>
    <row r="32" spans="1:26" x14ac:dyDescent="0.25">
      <c r="A32" s="1"/>
      <c r="B32" s="143"/>
      <c r="C32" s="143"/>
      <c r="D32" s="143"/>
      <c r="E32" s="142"/>
      <c r="F32" s="142"/>
    </row>
    <row r="33" spans="1:26" x14ac:dyDescent="0.25">
      <c r="A33" s="2" t="s">
        <v>85</v>
      </c>
      <c r="B33" s="153">
        <f>'SO 14309'!L147</f>
        <v>0</v>
      </c>
      <c r="C33" s="153">
        <f>'SO 14309'!M147</f>
        <v>0</v>
      </c>
      <c r="D33" s="153">
        <f>'SO 14309'!I147</f>
        <v>0</v>
      </c>
      <c r="E33" s="154">
        <f>'SO 14309'!S147</f>
        <v>24.47</v>
      </c>
      <c r="F33" s="154">
        <f>'SO 14309'!V147</f>
        <v>0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x14ac:dyDescent="0.25">
      <c r="A34" s="1"/>
      <c r="B34" s="143"/>
      <c r="C34" s="143"/>
      <c r="D34" s="143"/>
      <c r="E34" s="142"/>
      <c r="F34" s="142"/>
    </row>
    <row r="35" spans="1:26" x14ac:dyDescent="0.25">
      <c r="A35" s="1"/>
      <c r="B35" s="143"/>
      <c r="C35" s="143"/>
      <c r="D35" s="143"/>
      <c r="E35" s="142"/>
      <c r="F35" s="142"/>
    </row>
    <row r="36" spans="1:26" x14ac:dyDescent="0.25">
      <c r="A36" s="1"/>
      <c r="B36" s="143"/>
      <c r="C36" s="143"/>
      <c r="D36" s="143"/>
      <c r="E36" s="142"/>
      <c r="F36" s="142"/>
    </row>
    <row r="37" spans="1:26" x14ac:dyDescent="0.25">
      <c r="A37" s="1"/>
      <c r="B37" s="143"/>
      <c r="C37" s="143"/>
      <c r="D37" s="143"/>
      <c r="E37" s="142"/>
      <c r="F37" s="142"/>
    </row>
    <row r="38" spans="1:26" x14ac:dyDescent="0.25">
      <c r="A38" s="1"/>
      <c r="B38" s="143"/>
      <c r="C38" s="143"/>
      <c r="D38" s="143"/>
      <c r="E38" s="142"/>
      <c r="F38" s="142"/>
    </row>
    <row r="39" spans="1:26" x14ac:dyDescent="0.25">
      <c r="A39" s="1"/>
      <c r="B39" s="143"/>
      <c r="C39" s="143"/>
      <c r="D39" s="143"/>
      <c r="E39" s="142"/>
      <c r="F39" s="142"/>
    </row>
    <row r="40" spans="1:26" x14ac:dyDescent="0.25">
      <c r="A40" s="1"/>
      <c r="B40" s="143"/>
      <c r="C40" s="143"/>
      <c r="D40" s="143"/>
      <c r="E40" s="142"/>
      <c r="F40" s="142"/>
    </row>
    <row r="41" spans="1:26" x14ac:dyDescent="0.25">
      <c r="A41" s="1"/>
      <c r="B41" s="143"/>
      <c r="C41" s="143"/>
      <c r="D41" s="143"/>
      <c r="E41" s="142"/>
      <c r="F41" s="142"/>
    </row>
    <row r="42" spans="1:26" x14ac:dyDescent="0.25">
      <c r="A42" s="1"/>
      <c r="B42" s="143"/>
      <c r="C42" s="143"/>
      <c r="D42" s="143"/>
      <c r="E42" s="142"/>
      <c r="F42" s="142"/>
    </row>
    <row r="43" spans="1:26" x14ac:dyDescent="0.25">
      <c r="A43" s="1"/>
      <c r="B43" s="143"/>
      <c r="C43" s="143"/>
      <c r="D43" s="143"/>
      <c r="E43" s="142"/>
      <c r="F43" s="142"/>
    </row>
    <row r="44" spans="1:26" x14ac:dyDescent="0.25">
      <c r="A44" s="1"/>
      <c r="B44" s="143"/>
      <c r="C44" s="143"/>
      <c r="D44" s="143"/>
      <c r="E44" s="142"/>
      <c r="F44" s="142"/>
    </row>
    <row r="45" spans="1:26" x14ac:dyDescent="0.25">
      <c r="A45" s="1"/>
      <c r="B45" s="143"/>
      <c r="C45" s="143"/>
      <c r="D45" s="143"/>
      <c r="E45" s="142"/>
      <c r="F45" s="142"/>
    </row>
    <row r="46" spans="1:26" x14ac:dyDescent="0.25">
      <c r="A46" s="1"/>
      <c r="B46" s="143"/>
      <c r="C46" s="143"/>
      <c r="D46" s="143"/>
      <c r="E46" s="142"/>
      <c r="F46" s="142"/>
    </row>
    <row r="47" spans="1:26" x14ac:dyDescent="0.25">
      <c r="A47" s="1"/>
      <c r="B47" s="143"/>
      <c r="C47" s="143"/>
      <c r="D47" s="143"/>
      <c r="E47" s="142"/>
      <c r="F47" s="142"/>
    </row>
    <row r="48" spans="1:2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7"/>
  <sheetViews>
    <sheetView workbookViewId="0">
      <pane ySplit="8" topLeftCell="A135" activePane="bottomLeft" state="frozen"/>
      <selection pane="bottomLeft" activeCell="G11" sqref="G11:G145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23</v>
      </c>
      <c r="C1" s="214"/>
      <c r="D1" s="214"/>
      <c r="E1" s="214"/>
      <c r="F1" s="214"/>
      <c r="G1" s="214"/>
      <c r="H1" s="215"/>
      <c r="I1" s="160" t="s">
        <v>20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24</v>
      </c>
      <c r="C2" s="214"/>
      <c r="D2" s="214"/>
      <c r="E2" s="214"/>
      <c r="F2" s="214"/>
      <c r="G2" s="214"/>
      <c r="H2" s="215"/>
      <c r="I2" s="160" t="s">
        <v>18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25</v>
      </c>
      <c r="C3" s="214"/>
      <c r="D3" s="214"/>
      <c r="E3" s="214"/>
      <c r="F3" s="214"/>
      <c r="G3" s="214"/>
      <c r="H3" s="215"/>
      <c r="I3" s="160" t="s">
        <v>64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86</v>
      </c>
      <c r="B8" s="162" t="s">
        <v>87</v>
      </c>
      <c r="C8" s="162" t="s">
        <v>88</v>
      </c>
      <c r="D8" s="162" t="s">
        <v>89</v>
      </c>
      <c r="E8" s="162" t="s">
        <v>90</v>
      </c>
      <c r="F8" s="162" t="s">
        <v>91</v>
      </c>
      <c r="G8" s="162" t="s">
        <v>92</v>
      </c>
      <c r="H8" s="162" t="s">
        <v>56</v>
      </c>
      <c r="I8" s="162" t="s">
        <v>93</v>
      </c>
      <c r="J8" s="162"/>
      <c r="K8" s="162"/>
      <c r="L8" s="162"/>
      <c r="M8" s="162"/>
      <c r="N8" s="162"/>
      <c r="O8" s="162"/>
      <c r="P8" s="162" t="s">
        <v>94</v>
      </c>
      <c r="Q8" s="156"/>
      <c r="R8" s="156"/>
      <c r="S8" s="162" t="s">
        <v>95</v>
      </c>
      <c r="T8" s="158"/>
      <c r="U8" s="158"/>
      <c r="V8" s="164" t="s">
        <v>96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66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67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98</v>
      </c>
      <c r="C11" s="173" t="s">
        <v>99</v>
      </c>
      <c r="D11" s="169" t="s">
        <v>100</v>
      </c>
      <c r="E11" s="169" t="s">
        <v>101</v>
      </c>
      <c r="F11" s="170">
        <v>1447</v>
      </c>
      <c r="G11" s="171"/>
      <c r="H11" s="171"/>
      <c r="I11" s="171">
        <f t="shared" ref="I11:I16" si="0">ROUND(F11*(G11+H11),2)</f>
        <v>0</v>
      </c>
      <c r="J11" s="169">
        <f t="shared" ref="J11:J16" si="1">ROUND(F11*(N11),2)</f>
        <v>2821.65</v>
      </c>
      <c r="K11" s="1">
        <f t="shared" ref="K11:K16" si="2">ROUND(F11*(O11),2)</f>
        <v>0</v>
      </c>
      <c r="L11" s="1">
        <f t="shared" ref="L11:L16" si="3">ROUND(F11*(G11),2)</f>
        <v>0</v>
      </c>
      <c r="M11" s="1"/>
      <c r="N11" s="1">
        <v>1.95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102</v>
      </c>
      <c r="C12" s="173" t="s">
        <v>103</v>
      </c>
      <c r="D12" s="169" t="s">
        <v>104</v>
      </c>
      <c r="E12" s="169" t="s">
        <v>105</v>
      </c>
      <c r="F12" s="170">
        <v>8</v>
      </c>
      <c r="G12" s="171"/>
      <c r="H12" s="171"/>
      <c r="I12" s="171">
        <f t="shared" si="0"/>
        <v>0</v>
      </c>
      <c r="J12" s="169">
        <f t="shared" si="1"/>
        <v>63.92</v>
      </c>
      <c r="K12" s="1">
        <f t="shared" si="2"/>
        <v>0</v>
      </c>
      <c r="L12" s="1">
        <f t="shared" si="3"/>
        <v>0</v>
      </c>
      <c r="M12" s="1"/>
      <c r="N12" s="1">
        <v>7.99</v>
      </c>
      <c r="O12" s="1"/>
      <c r="P12" s="168">
        <v>1.0000000000000001E-5</v>
      </c>
      <c r="Q12" s="174"/>
      <c r="R12" s="174">
        <v>1.0000000000000001E-5</v>
      </c>
      <c r="S12" s="150">
        <f>ROUND(F12*(R12),3)</f>
        <v>0</v>
      </c>
      <c r="V12" s="175"/>
      <c r="Z12">
        <v>0</v>
      </c>
    </row>
    <row r="13" spans="1:26" ht="24.95" customHeight="1" x14ac:dyDescent="0.25">
      <c r="A13" s="172"/>
      <c r="B13" s="169" t="s">
        <v>102</v>
      </c>
      <c r="C13" s="173" t="s">
        <v>106</v>
      </c>
      <c r="D13" s="169" t="s">
        <v>107</v>
      </c>
      <c r="E13" s="169" t="s">
        <v>108</v>
      </c>
      <c r="F13" s="170">
        <v>0.14399999999999999</v>
      </c>
      <c r="G13" s="171"/>
      <c r="H13" s="171"/>
      <c r="I13" s="171">
        <f t="shared" si="0"/>
        <v>0</v>
      </c>
      <c r="J13" s="169">
        <f t="shared" si="1"/>
        <v>23.55</v>
      </c>
      <c r="K13" s="1">
        <f t="shared" si="2"/>
        <v>0</v>
      </c>
      <c r="L13" s="1">
        <f t="shared" si="3"/>
        <v>0</v>
      </c>
      <c r="M13" s="1"/>
      <c r="N13" s="1">
        <v>163.56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102</v>
      </c>
      <c r="C14" s="173" t="s">
        <v>109</v>
      </c>
      <c r="D14" s="169" t="s">
        <v>110</v>
      </c>
      <c r="E14" s="169" t="s">
        <v>108</v>
      </c>
      <c r="F14" s="170">
        <v>29.6</v>
      </c>
      <c r="G14" s="171"/>
      <c r="H14" s="171"/>
      <c r="I14" s="171">
        <f t="shared" si="0"/>
        <v>0</v>
      </c>
      <c r="J14" s="169">
        <f t="shared" si="1"/>
        <v>1302.99</v>
      </c>
      <c r="K14" s="1">
        <f t="shared" si="2"/>
        <v>0</v>
      </c>
      <c r="L14" s="1">
        <f t="shared" si="3"/>
        <v>0</v>
      </c>
      <c r="M14" s="1"/>
      <c r="N14" s="1">
        <v>44.02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102</v>
      </c>
      <c r="C15" s="173" t="s">
        <v>111</v>
      </c>
      <c r="D15" s="169" t="s">
        <v>112</v>
      </c>
      <c r="E15" s="169" t="s">
        <v>108</v>
      </c>
      <c r="F15" s="170">
        <v>1.6</v>
      </c>
      <c r="G15" s="171"/>
      <c r="H15" s="171"/>
      <c r="I15" s="171">
        <f t="shared" si="0"/>
        <v>0</v>
      </c>
      <c r="J15" s="169">
        <f t="shared" si="1"/>
        <v>18.3</v>
      </c>
      <c r="K15" s="1">
        <f t="shared" si="2"/>
        <v>0</v>
      </c>
      <c r="L15" s="1">
        <f t="shared" si="3"/>
        <v>0</v>
      </c>
      <c r="M15" s="1"/>
      <c r="N15" s="1">
        <v>11.44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98</v>
      </c>
      <c r="C16" s="173" t="s">
        <v>113</v>
      </c>
      <c r="D16" s="169" t="s">
        <v>114</v>
      </c>
      <c r="E16" s="169" t="s">
        <v>101</v>
      </c>
      <c r="F16" s="170">
        <v>1152</v>
      </c>
      <c r="G16" s="171"/>
      <c r="H16" s="171"/>
      <c r="I16" s="171">
        <f t="shared" si="0"/>
        <v>0</v>
      </c>
      <c r="J16" s="169">
        <f t="shared" si="1"/>
        <v>1831.68</v>
      </c>
      <c r="K16" s="1">
        <f t="shared" si="2"/>
        <v>0</v>
      </c>
      <c r="L16" s="1">
        <f t="shared" si="3"/>
        <v>0</v>
      </c>
      <c r="M16" s="1"/>
      <c r="N16" s="1">
        <v>1.5899999999999999</v>
      </c>
      <c r="O16" s="1"/>
      <c r="P16" s="161"/>
      <c r="Q16" s="174"/>
      <c r="R16" s="174"/>
      <c r="S16" s="150"/>
      <c r="V16" s="175"/>
      <c r="Z16">
        <v>0</v>
      </c>
    </row>
    <row r="17" spans="1:26" x14ac:dyDescent="0.25">
      <c r="A17" s="150"/>
      <c r="B17" s="150"/>
      <c r="C17" s="150"/>
      <c r="D17" s="150" t="s">
        <v>67</v>
      </c>
      <c r="E17" s="150"/>
      <c r="F17" s="168"/>
      <c r="G17" s="153"/>
      <c r="H17" s="153">
        <f>ROUND((SUM(M10:M16))/1,2)</f>
        <v>0</v>
      </c>
      <c r="I17" s="153">
        <f>ROUND((SUM(I10:I16))/1,2)</f>
        <v>0</v>
      </c>
      <c r="J17" s="150"/>
      <c r="K17" s="150"/>
      <c r="L17" s="150">
        <f>ROUND((SUM(L10:L16))/1,2)</f>
        <v>0</v>
      </c>
      <c r="M17" s="150">
        <f>ROUND((SUM(M10:M16))/1,2)</f>
        <v>0</v>
      </c>
      <c r="N17" s="150"/>
      <c r="O17" s="150"/>
      <c r="P17" s="176">
        <f>ROUND((SUM(P10:P16))/1,2)</f>
        <v>0</v>
      </c>
      <c r="Q17" s="147"/>
      <c r="R17" s="147"/>
      <c r="S17" s="176">
        <f>ROUND((SUM(S10:S16))/1,2)</f>
        <v>0</v>
      </c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"/>
      <c r="C18" s="1"/>
      <c r="D18" s="1"/>
      <c r="E18" s="1"/>
      <c r="F18" s="161"/>
      <c r="G18" s="143"/>
      <c r="H18" s="143"/>
      <c r="I18" s="143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0"/>
      <c r="B19" s="150"/>
      <c r="C19" s="150"/>
      <c r="D19" s="150" t="s">
        <v>68</v>
      </c>
      <c r="E19" s="150"/>
      <c r="F19" s="168"/>
      <c r="G19" s="151"/>
      <c r="H19" s="151"/>
      <c r="I19" s="151"/>
      <c r="J19" s="150"/>
      <c r="K19" s="150"/>
      <c r="L19" s="150"/>
      <c r="M19" s="150"/>
      <c r="N19" s="150"/>
      <c r="O19" s="150"/>
      <c r="P19" s="150"/>
      <c r="Q19" s="147"/>
      <c r="R19" s="147"/>
      <c r="S19" s="150"/>
      <c r="T19" s="147"/>
      <c r="U19" s="147"/>
      <c r="V19" s="147"/>
      <c r="W19" s="147"/>
      <c r="X19" s="147"/>
      <c r="Y19" s="147"/>
      <c r="Z19" s="147"/>
    </row>
    <row r="20" spans="1:26" ht="24.95" customHeight="1" x14ac:dyDescent="0.25">
      <c r="A20" s="172"/>
      <c r="B20" s="169" t="s">
        <v>115</v>
      </c>
      <c r="C20" s="173" t="s">
        <v>116</v>
      </c>
      <c r="D20" s="169" t="s">
        <v>117</v>
      </c>
      <c r="E20" s="169" t="s">
        <v>108</v>
      </c>
      <c r="F20" s="170">
        <v>12.95</v>
      </c>
      <c r="G20" s="171"/>
      <c r="H20" s="171"/>
      <c r="I20" s="171">
        <f>ROUND(F20*(G20+H20),2)</f>
        <v>0</v>
      </c>
      <c r="J20" s="169">
        <f>ROUND(F20*(N20),2)</f>
        <v>699.3</v>
      </c>
      <c r="K20" s="1">
        <f>ROUND(F20*(O20),2)</f>
        <v>0</v>
      </c>
      <c r="L20" s="1">
        <f>ROUND(F20*(G20),2)</f>
        <v>0</v>
      </c>
      <c r="M20" s="1"/>
      <c r="N20" s="1">
        <v>54</v>
      </c>
      <c r="O20" s="1"/>
      <c r="P20" s="161"/>
      <c r="Q20" s="174"/>
      <c r="R20" s="174"/>
      <c r="S20" s="150"/>
      <c r="V20" s="175"/>
      <c r="Z20">
        <v>0</v>
      </c>
    </row>
    <row r="21" spans="1:26" x14ac:dyDescent="0.25">
      <c r="A21" s="150"/>
      <c r="B21" s="150"/>
      <c r="C21" s="150"/>
      <c r="D21" s="150" t="s">
        <v>68</v>
      </c>
      <c r="E21" s="150"/>
      <c r="F21" s="168"/>
      <c r="G21" s="153"/>
      <c r="H21" s="153">
        <f>ROUND((SUM(M19:M20))/1,2)</f>
        <v>0</v>
      </c>
      <c r="I21" s="153">
        <f>ROUND((SUM(I19:I20))/1,2)</f>
        <v>0</v>
      </c>
      <c r="J21" s="150"/>
      <c r="K21" s="150"/>
      <c r="L21" s="150">
        <f>ROUND((SUM(L19:L20))/1,2)</f>
        <v>0</v>
      </c>
      <c r="M21" s="150">
        <f>ROUND((SUM(M19:M20))/1,2)</f>
        <v>0</v>
      </c>
      <c r="N21" s="150"/>
      <c r="O21" s="150"/>
      <c r="P21" s="176">
        <f>ROUND((SUM(P19:P20))/1,2)</f>
        <v>0</v>
      </c>
      <c r="Q21" s="147"/>
      <c r="R21" s="147"/>
      <c r="S21" s="176">
        <f>ROUND((SUM(S19:S20))/1,2)</f>
        <v>0</v>
      </c>
      <c r="T21" s="147"/>
      <c r="U21" s="147"/>
      <c r="V21" s="147"/>
      <c r="W21" s="147"/>
      <c r="X21" s="147"/>
      <c r="Y21" s="147"/>
      <c r="Z21" s="147"/>
    </row>
    <row r="22" spans="1:26" x14ac:dyDescent="0.25">
      <c r="A22" s="1"/>
      <c r="B22" s="1"/>
      <c r="C22" s="1"/>
      <c r="D22" s="1"/>
      <c r="E22" s="1"/>
      <c r="F22" s="161"/>
      <c r="G22" s="143"/>
      <c r="H22" s="143"/>
      <c r="I22" s="143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0"/>
      <c r="B23" s="150"/>
      <c r="C23" s="150"/>
      <c r="D23" s="150" t="s">
        <v>69</v>
      </c>
      <c r="E23" s="150"/>
      <c r="F23" s="168"/>
      <c r="G23" s="151"/>
      <c r="H23" s="151"/>
      <c r="I23" s="151"/>
      <c r="J23" s="150"/>
      <c r="K23" s="150"/>
      <c r="L23" s="150"/>
      <c r="M23" s="150"/>
      <c r="N23" s="150"/>
      <c r="O23" s="150"/>
      <c r="P23" s="150"/>
      <c r="Q23" s="147"/>
      <c r="R23" s="147"/>
      <c r="S23" s="150"/>
      <c r="T23" s="147"/>
      <c r="U23" s="147"/>
      <c r="V23" s="147"/>
      <c r="W23" s="147"/>
      <c r="X23" s="147"/>
      <c r="Y23" s="147"/>
      <c r="Z23" s="147"/>
    </row>
    <row r="24" spans="1:26" ht="24.95" customHeight="1" x14ac:dyDescent="0.25">
      <c r="A24" s="172"/>
      <c r="B24" s="169" t="s">
        <v>115</v>
      </c>
      <c r="C24" s="173" t="s">
        <v>118</v>
      </c>
      <c r="D24" s="169" t="s">
        <v>119</v>
      </c>
      <c r="E24" s="169" t="s">
        <v>101</v>
      </c>
      <c r="F24" s="170">
        <v>14.7</v>
      </c>
      <c r="G24" s="171"/>
      <c r="H24" s="171"/>
      <c r="I24" s="171">
        <f t="shared" ref="I24:I34" si="4">ROUND(F24*(G24+H24),2)</f>
        <v>0</v>
      </c>
      <c r="J24" s="169">
        <f t="shared" ref="J24:J34" si="5">ROUND(F24*(N24),2)</f>
        <v>366.03</v>
      </c>
      <c r="K24" s="1">
        <f t="shared" ref="K24:K34" si="6">ROUND(F24*(O24),2)</f>
        <v>0</v>
      </c>
      <c r="L24" s="1">
        <f t="shared" ref="L24:L34" si="7">ROUND(F24*(G24),2)</f>
        <v>0</v>
      </c>
      <c r="M24" s="1"/>
      <c r="N24" s="1">
        <v>24.9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/>
      <c r="B25" s="169" t="s">
        <v>115</v>
      </c>
      <c r="C25" s="173" t="s">
        <v>120</v>
      </c>
      <c r="D25" s="169" t="s">
        <v>121</v>
      </c>
      <c r="E25" s="169" t="s">
        <v>101</v>
      </c>
      <c r="F25" s="170">
        <v>24.8</v>
      </c>
      <c r="G25" s="171"/>
      <c r="H25" s="171"/>
      <c r="I25" s="171">
        <f t="shared" si="4"/>
        <v>0</v>
      </c>
      <c r="J25" s="169">
        <f t="shared" si="5"/>
        <v>481.37</v>
      </c>
      <c r="K25" s="1">
        <f t="shared" si="6"/>
        <v>0</v>
      </c>
      <c r="L25" s="1">
        <f t="shared" si="7"/>
        <v>0</v>
      </c>
      <c r="M25" s="1"/>
      <c r="N25" s="1">
        <v>19.41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/>
      <c r="B26" s="169" t="s">
        <v>122</v>
      </c>
      <c r="C26" s="173" t="s">
        <v>123</v>
      </c>
      <c r="D26" s="169" t="s">
        <v>124</v>
      </c>
      <c r="E26" s="169" t="s">
        <v>101</v>
      </c>
      <c r="F26" s="170">
        <v>245.374</v>
      </c>
      <c r="G26" s="171"/>
      <c r="H26" s="171"/>
      <c r="I26" s="171">
        <f t="shared" si="4"/>
        <v>0</v>
      </c>
      <c r="J26" s="169">
        <f t="shared" si="5"/>
        <v>1619.47</v>
      </c>
      <c r="K26" s="1">
        <f t="shared" si="6"/>
        <v>0</v>
      </c>
      <c r="L26" s="1">
        <f t="shared" si="7"/>
        <v>0</v>
      </c>
      <c r="M26" s="1"/>
      <c r="N26" s="1">
        <v>6.6</v>
      </c>
      <c r="O26" s="1"/>
      <c r="P26" s="168">
        <v>3.0939999999999999E-2</v>
      </c>
      <c r="Q26" s="174"/>
      <c r="R26" s="174">
        <v>3.0939999999999999E-2</v>
      </c>
      <c r="S26" s="150">
        <f>ROUND(F26*(R26),3)</f>
        <v>7.5919999999999996</v>
      </c>
      <c r="V26" s="175"/>
      <c r="Z26">
        <v>0</v>
      </c>
    </row>
    <row r="27" spans="1:26" ht="24.95" customHeight="1" x14ac:dyDescent="0.25">
      <c r="A27" s="172"/>
      <c r="B27" s="169" t="s">
        <v>115</v>
      </c>
      <c r="C27" s="173" t="s">
        <v>125</v>
      </c>
      <c r="D27" s="169" t="s">
        <v>126</v>
      </c>
      <c r="E27" s="169" t="s">
        <v>101</v>
      </c>
      <c r="F27" s="170">
        <v>18.975000000000001</v>
      </c>
      <c r="G27" s="171"/>
      <c r="H27" s="171"/>
      <c r="I27" s="171">
        <f t="shared" si="4"/>
        <v>0</v>
      </c>
      <c r="J27" s="169">
        <f t="shared" si="5"/>
        <v>1233.3800000000001</v>
      </c>
      <c r="K27" s="1">
        <f t="shared" si="6"/>
        <v>0</v>
      </c>
      <c r="L27" s="1">
        <f t="shared" si="7"/>
        <v>0</v>
      </c>
      <c r="M27" s="1"/>
      <c r="N27" s="1">
        <v>65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/>
      <c r="B28" s="169" t="s">
        <v>115</v>
      </c>
      <c r="C28" s="173" t="s">
        <v>127</v>
      </c>
      <c r="D28" s="169" t="s">
        <v>128</v>
      </c>
      <c r="E28" s="169" t="s">
        <v>101</v>
      </c>
      <c r="F28" s="170">
        <v>245.374</v>
      </c>
      <c r="G28" s="171"/>
      <c r="H28" s="171"/>
      <c r="I28" s="171">
        <f t="shared" si="4"/>
        <v>0</v>
      </c>
      <c r="J28" s="169">
        <f t="shared" si="5"/>
        <v>1344.65</v>
      </c>
      <c r="K28" s="1">
        <f t="shared" si="6"/>
        <v>0</v>
      </c>
      <c r="L28" s="1">
        <f t="shared" si="7"/>
        <v>0</v>
      </c>
      <c r="M28" s="1"/>
      <c r="N28" s="1">
        <v>5.48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 x14ac:dyDescent="0.25">
      <c r="A29" s="172"/>
      <c r="B29" s="169" t="s">
        <v>115</v>
      </c>
      <c r="C29" s="173" t="s">
        <v>129</v>
      </c>
      <c r="D29" s="169" t="s">
        <v>130</v>
      </c>
      <c r="E29" s="169" t="s">
        <v>131</v>
      </c>
      <c r="F29" s="170">
        <v>271.62</v>
      </c>
      <c r="G29" s="171"/>
      <c r="H29" s="171"/>
      <c r="I29" s="171">
        <f t="shared" si="4"/>
        <v>0</v>
      </c>
      <c r="J29" s="169">
        <f t="shared" si="5"/>
        <v>3802.68</v>
      </c>
      <c r="K29" s="1">
        <f t="shared" si="6"/>
        <v>0</v>
      </c>
      <c r="L29" s="1">
        <f t="shared" si="7"/>
        <v>0</v>
      </c>
      <c r="M29" s="1"/>
      <c r="N29" s="1">
        <v>14</v>
      </c>
      <c r="O29" s="1"/>
      <c r="P29" s="161"/>
      <c r="Q29" s="174"/>
      <c r="R29" s="174"/>
      <c r="S29" s="150"/>
      <c r="V29" s="175"/>
      <c r="Z29">
        <v>0</v>
      </c>
    </row>
    <row r="30" spans="1:26" ht="24.95" customHeight="1" x14ac:dyDescent="0.25">
      <c r="A30" s="172"/>
      <c r="B30" s="169" t="s">
        <v>115</v>
      </c>
      <c r="C30" s="173" t="s">
        <v>132</v>
      </c>
      <c r="D30" s="169" t="s">
        <v>133</v>
      </c>
      <c r="E30" s="169" t="s">
        <v>101</v>
      </c>
      <c r="F30" s="170">
        <v>5.7</v>
      </c>
      <c r="G30" s="171"/>
      <c r="H30" s="171"/>
      <c r="I30" s="171">
        <f t="shared" si="4"/>
        <v>0</v>
      </c>
      <c r="J30" s="169">
        <f t="shared" si="5"/>
        <v>114.91</v>
      </c>
      <c r="K30" s="1">
        <f t="shared" si="6"/>
        <v>0</v>
      </c>
      <c r="L30" s="1">
        <f t="shared" si="7"/>
        <v>0</v>
      </c>
      <c r="M30" s="1"/>
      <c r="N30" s="1">
        <v>20.16</v>
      </c>
      <c r="O30" s="1"/>
      <c r="P30" s="161"/>
      <c r="Q30" s="174"/>
      <c r="R30" s="174"/>
      <c r="S30" s="150"/>
      <c r="V30" s="175"/>
      <c r="Z30">
        <v>0</v>
      </c>
    </row>
    <row r="31" spans="1:26" ht="24.95" customHeight="1" x14ac:dyDescent="0.25">
      <c r="A31" s="172"/>
      <c r="B31" s="169" t="s">
        <v>134</v>
      </c>
      <c r="C31" s="173" t="s">
        <v>135</v>
      </c>
      <c r="D31" s="169" t="s">
        <v>136</v>
      </c>
      <c r="E31" s="169" t="s">
        <v>108</v>
      </c>
      <c r="F31" s="170">
        <v>0.3</v>
      </c>
      <c r="G31" s="171"/>
      <c r="H31" s="171"/>
      <c r="I31" s="171">
        <f t="shared" si="4"/>
        <v>0</v>
      </c>
      <c r="J31" s="169">
        <f t="shared" si="5"/>
        <v>31.82</v>
      </c>
      <c r="K31" s="1">
        <f t="shared" si="6"/>
        <v>0</v>
      </c>
      <c r="L31" s="1">
        <f t="shared" si="7"/>
        <v>0</v>
      </c>
      <c r="M31" s="1"/>
      <c r="N31" s="1">
        <v>106.08</v>
      </c>
      <c r="O31" s="1"/>
      <c r="P31" s="168">
        <v>2.2131099999999999</v>
      </c>
      <c r="Q31" s="174"/>
      <c r="R31" s="174">
        <v>2.2131099999999999</v>
      </c>
      <c r="S31" s="150">
        <f>ROUND(F31*(R31),3)</f>
        <v>0.66400000000000003</v>
      </c>
      <c r="V31" s="175"/>
      <c r="Z31">
        <v>0</v>
      </c>
    </row>
    <row r="32" spans="1:26" ht="35.1" customHeight="1" x14ac:dyDescent="0.25">
      <c r="A32" s="172"/>
      <c r="B32" s="169" t="s">
        <v>134</v>
      </c>
      <c r="C32" s="173" t="s">
        <v>137</v>
      </c>
      <c r="D32" s="169" t="s">
        <v>138</v>
      </c>
      <c r="E32" s="169" t="s">
        <v>101</v>
      </c>
      <c r="F32" s="170">
        <v>2</v>
      </c>
      <c r="G32" s="171"/>
      <c r="H32" s="171"/>
      <c r="I32" s="171">
        <f t="shared" si="4"/>
        <v>0</v>
      </c>
      <c r="J32" s="169">
        <f t="shared" si="5"/>
        <v>14.78</v>
      </c>
      <c r="K32" s="1">
        <f t="shared" si="6"/>
        <v>0</v>
      </c>
      <c r="L32" s="1">
        <f t="shared" si="7"/>
        <v>0</v>
      </c>
      <c r="M32" s="1"/>
      <c r="N32" s="1">
        <v>7.39</v>
      </c>
      <c r="O32" s="1"/>
      <c r="P32" s="168">
        <v>8.7799999999999996E-3</v>
      </c>
      <c r="Q32" s="174"/>
      <c r="R32" s="174">
        <v>8.7799999999999996E-3</v>
      </c>
      <c r="S32" s="150">
        <f>ROUND(F32*(R32),3)</f>
        <v>1.7999999999999999E-2</v>
      </c>
      <c r="V32" s="175"/>
      <c r="Z32">
        <v>0</v>
      </c>
    </row>
    <row r="33" spans="1:26" ht="24.95" customHeight="1" x14ac:dyDescent="0.25">
      <c r="A33" s="172"/>
      <c r="B33" s="169" t="s">
        <v>115</v>
      </c>
      <c r="C33" s="173" t="s">
        <v>139</v>
      </c>
      <c r="D33" s="169" t="s">
        <v>140</v>
      </c>
      <c r="E33" s="169" t="s">
        <v>101</v>
      </c>
      <c r="F33" s="170">
        <v>7.85</v>
      </c>
      <c r="G33" s="171"/>
      <c r="H33" s="171"/>
      <c r="I33" s="171">
        <f t="shared" si="4"/>
        <v>0</v>
      </c>
      <c r="J33" s="169">
        <f t="shared" si="5"/>
        <v>83.76</v>
      </c>
      <c r="K33" s="1">
        <f t="shared" si="6"/>
        <v>0</v>
      </c>
      <c r="L33" s="1">
        <f t="shared" si="7"/>
        <v>0</v>
      </c>
      <c r="M33" s="1"/>
      <c r="N33" s="1">
        <v>10.67</v>
      </c>
      <c r="O33" s="1"/>
      <c r="P33" s="161"/>
      <c r="Q33" s="174"/>
      <c r="R33" s="174"/>
      <c r="S33" s="150"/>
      <c r="V33" s="175"/>
      <c r="Z33">
        <v>0</v>
      </c>
    </row>
    <row r="34" spans="1:26" ht="35.1" customHeight="1" x14ac:dyDescent="0.25">
      <c r="A34" s="172"/>
      <c r="B34" s="169" t="s">
        <v>134</v>
      </c>
      <c r="C34" s="173" t="s">
        <v>141</v>
      </c>
      <c r="D34" s="169" t="s">
        <v>142</v>
      </c>
      <c r="E34" s="169" t="s">
        <v>101</v>
      </c>
      <c r="F34" s="170">
        <v>7.85</v>
      </c>
      <c r="G34" s="171"/>
      <c r="H34" s="171"/>
      <c r="I34" s="171">
        <f t="shared" si="4"/>
        <v>0</v>
      </c>
      <c r="J34" s="169">
        <f t="shared" si="5"/>
        <v>26.3</v>
      </c>
      <c r="K34" s="1">
        <f t="shared" si="6"/>
        <v>0</v>
      </c>
      <c r="L34" s="1">
        <f t="shared" si="7"/>
        <v>0</v>
      </c>
      <c r="M34" s="1"/>
      <c r="N34" s="1">
        <v>3.35</v>
      </c>
      <c r="O34" s="1"/>
      <c r="P34" s="168">
        <v>3.5200000000000001E-3</v>
      </c>
      <c r="Q34" s="174"/>
      <c r="R34" s="174">
        <v>3.5200000000000001E-3</v>
      </c>
      <c r="S34" s="150">
        <f>ROUND(F34*(R34),3)</f>
        <v>2.8000000000000001E-2</v>
      </c>
      <c r="V34" s="175"/>
      <c r="Z34">
        <v>0</v>
      </c>
    </row>
    <row r="35" spans="1:26" x14ac:dyDescent="0.25">
      <c r="A35" s="150"/>
      <c r="B35" s="150"/>
      <c r="C35" s="150"/>
      <c r="D35" s="150" t="s">
        <v>69</v>
      </c>
      <c r="E35" s="150"/>
      <c r="F35" s="168"/>
      <c r="G35" s="153"/>
      <c r="H35" s="153">
        <f>ROUND((SUM(M23:M34))/1,2)</f>
        <v>0</v>
      </c>
      <c r="I35" s="153">
        <f>ROUND((SUM(I23:I34))/1,2)</f>
        <v>0</v>
      </c>
      <c r="J35" s="150"/>
      <c r="K35" s="150"/>
      <c r="L35" s="150">
        <f>ROUND((SUM(L23:L34))/1,2)</f>
        <v>0</v>
      </c>
      <c r="M35" s="150">
        <f>ROUND((SUM(M23:M34))/1,2)</f>
        <v>0</v>
      </c>
      <c r="N35" s="150"/>
      <c r="O35" s="150"/>
      <c r="P35" s="176">
        <f>ROUND((SUM(P23:P34))/1,2)</f>
        <v>2.2599999999999998</v>
      </c>
      <c r="Q35" s="147"/>
      <c r="R35" s="147"/>
      <c r="S35" s="176">
        <f>ROUND((SUM(S23:S34))/1,2)</f>
        <v>8.3000000000000007</v>
      </c>
      <c r="T35" s="147"/>
      <c r="U35" s="147"/>
      <c r="V35" s="147"/>
      <c r="W35" s="147"/>
      <c r="X35" s="147"/>
      <c r="Y35" s="147"/>
      <c r="Z35" s="147"/>
    </row>
    <row r="36" spans="1:26" x14ac:dyDescent="0.25">
      <c r="A36" s="1"/>
      <c r="B36" s="1"/>
      <c r="C36" s="1"/>
      <c r="D36" s="1"/>
      <c r="E36" s="1"/>
      <c r="F36" s="161"/>
      <c r="G36" s="143"/>
      <c r="H36" s="143"/>
      <c r="I36" s="143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0"/>
      <c r="B37" s="150"/>
      <c r="C37" s="150"/>
      <c r="D37" s="150" t="s">
        <v>70</v>
      </c>
      <c r="E37" s="150"/>
      <c r="F37" s="168"/>
      <c r="G37" s="151"/>
      <c r="H37" s="151"/>
      <c r="I37" s="151"/>
      <c r="J37" s="150"/>
      <c r="K37" s="150"/>
      <c r="L37" s="150"/>
      <c r="M37" s="150"/>
      <c r="N37" s="150"/>
      <c r="O37" s="150"/>
      <c r="P37" s="150"/>
      <c r="Q37" s="147"/>
      <c r="R37" s="147"/>
      <c r="S37" s="150"/>
      <c r="T37" s="147"/>
      <c r="U37" s="147"/>
      <c r="V37" s="147"/>
      <c r="W37" s="147"/>
      <c r="X37" s="147"/>
      <c r="Y37" s="147"/>
      <c r="Z37" s="147"/>
    </row>
    <row r="38" spans="1:26" ht="24.95" customHeight="1" x14ac:dyDescent="0.25">
      <c r="A38" s="172"/>
      <c r="B38" s="169" t="s">
        <v>143</v>
      </c>
      <c r="C38" s="173" t="s">
        <v>144</v>
      </c>
      <c r="D38" s="169" t="s">
        <v>145</v>
      </c>
      <c r="E38" s="169" t="s">
        <v>101</v>
      </c>
      <c r="F38" s="170">
        <v>647.49199999999996</v>
      </c>
      <c r="G38" s="171"/>
      <c r="H38" s="171"/>
      <c r="I38" s="171">
        <f t="shared" ref="I38:I44" si="8">ROUND(F38*(G38+H38),2)</f>
        <v>0</v>
      </c>
      <c r="J38" s="169">
        <f t="shared" ref="J38:J44" si="9">ROUND(F38*(N38),2)</f>
        <v>1366.21</v>
      </c>
      <c r="K38" s="1">
        <f t="shared" ref="K38:K44" si="10">ROUND(F38*(O38),2)</f>
        <v>0</v>
      </c>
      <c r="L38" s="1">
        <f t="shared" ref="L38:L44" si="11">ROUND(F38*(G38),2)</f>
        <v>0</v>
      </c>
      <c r="M38" s="1"/>
      <c r="N38" s="1">
        <v>2.11</v>
      </c>
      <c r="O38" s="1"/>
      <c r="P38" s="161"/>
      <c r="Q38" s="174"/>
      <c r="R38" s="174"/>
      <c r="S38" s="150"/>
      <c r="V38" s="175"/>
      <c r="Z38">
        <v>0</v>
      </c>
    </row>
    <row r="39" spans="1:26" ht="24.95" customHeight="1" x14ac:dyDescent="0.25">
      <c r="A39" s="172"/>
      <c r="B39" s="169" t="s">
        <v>146</v>
      </c>
      <c r="C39" s="173" t="s">
        <v>147</v>
      </c>
      <c r="D39" s="169" t="s">
        <v>148</v>
      </c>
      <c r="E39" s="169" t="s">
        <v>101</v>
      </c>
      <c r="F39" s="170">
        <v>244.29400000000001</v>
      </c>
      <c r="G39" s="171"/>
      <c r="H39" s="171"/>
      <c r="I39" s="171">
        <f t="shared" si="8"/>
        <v>0</v>
      </c>
      <c r="J39" s="169">
        <f t="shared" si="9"/>
        <v>366.44</v>
      </c>
      <c r="K39" s="1">
        <f t="shared" si="10"/>
        <v>0</v>
      </c>
      <c r="L39" s="1">
        <f t="shared" si="11"/>
        <v>0</v>
      </c>
      <c r="M39" s="1"/>
      <c r="N39" s="1">
        <v>1.5</v>
      </c>
      <c r="O39" s="1"/>
      <c r="P39" s="168">
        <v>2.103E-2</v>
      </c>
      <c r="Q39" s="174"/>
      <c r="R39" s="174">
        <v>2.103E-2</v>
      </c>
      <c r="S39" s="150">
        <f>ROUND(F39*(R39),3)</f>
        <v>5.1379999999999999</v>
      </c>
      <c r="V39" s="175"/>
      <c r="Z39">
        <v>0</v>
      </c>
    </row>
    <row r="40" spans="1:26" ht="35.1" customHeight="1" x14ac:dyDescent="0.25">
      <c r="A40" s="172"/>
      <c r="B40" s="169" t="s">
        <v>146</v>
      </c>
      <c r="C40" s="173" t="s">
        <v>149</v>
      </c>
      <c r="D40" s="169" t="s">
        <v>150</v>
      </c>
      <c r="E40" s="169" t="s">
        <v>101</v>
      </c>
      <c r="F40" s="170">
        <v>244.29400000000001</v>
      </c>
      <c r="G40" s="171"/>
      <c r="H40" s="171"/>
      <c r="I40" s="171">
        <f t="shared" si="8"/>
        <v>0</v>
      </c>
      <c r="J40" s="169">
        <f t="shared" si="9"/>
        <v>200.32</v>
      </c>
      <c r="K40" s="1">
        <f t="shared" si="10"/>
        <v>0</v>
      </c>
      <c r="L40" s="1">
        <f t="shared" si="11"/>
        <v>0</v>
      </c>
      <c r="M40" s="1"/>
      <c r="N40" s="1">
        <v>0.82</v>
      </c>
      <c r="O40" s="1"/>
      <c r="P40" s="161"/>
      <c r="Q40" s="174"/>
      <c r="R40" s="174"/>
      <c r="S40" s="150"/>
      <c r="V40" s="175"/>
      <c r="Z40">
        <v>0</v>
      </c>
    </row>
    <row r="41" spans="1:26" ht="24.95" customHeight="1" x14ac:dyDescent="0.25">
      <c r="A41" s="172"/>
      <c r="B41" s="169" t="s">
        <v>151</v>
      </c>
      <c r="C41" s="173" t="s">
        <v>152</v>
      </c>
      <c r="D41" s="169" t="s">
        <v>153</v>
      </c>
      <c r="E41" s="169" t="s">
        <v>101</v>
      </c>
      <c r="F41" s="170">
        <v>244.29400000000001</v>
      </c>
      <c r="G41" s="171"/>
      <c r="H41" s="171"/>
      <c r="I41" s="171">
        <f t="shared" si="8"/>
        <v>0</v>
      </c>
      <c r="J41" s="169">
        <f t="shared" si="9"/>
        <v>334.68</v>
      </c>
      <c r="K41" s="1">
        <f t="shared" si="10"/>
        <v>0</v>
      </c>
      <c r="L41" s="1">
        <f t="shared" si="11"/>
        <v>0</v>
      </c>
      <c r="M41" s="1"/>
      <c r="N41" s="1">
        <v>1.37</v>
      </c>
      <c r="O41" s="1"/>
      <c r="P41" s="168">
        <v>2.572E-2</v>
      </c>
      <c r="Q41" s="174"/>
      <c r="R41" s="174">
        <v>2.572E-2</v>
      </c>
      <c r="S41" s="150">
        <f>ROUND(F41*(R41),3)</f>
        <v>6.2830000000000004</v>
      </c>
      <c r="V41" s="175"/>
      <c r="Z41">
        <v>0</v>
      </c>
    </row>
    <row r="42" spans="1:26" ht="24.95" customHeight="1" x14ac:dyDescent="0.25">
      <c r="A42" s="172"/>
      <c r="B42" s="169" t="s">
        <v>146</v>
      </c>
      <c r="C42" s="173" t="s">
        <v>154</v>
      </c>
      <c r="D42" s="169" t="s">
        <v>155</v>
      </c>
      <c r="E42" s="169" t="s">
        <v>101</v>
      </c>
      <c r="F42" s="170">
        <v>272.35399999999998</v>
      </c>
      <c r="G42" s="171"/>
      <c r="H42" s="171"/>
      <c r="I42" s="171">
        <f t="shared" si="8"/>
        <v>0</v>
      </c>
      <c r="J42" s="169">
        <f t="shared" si="9"/>
        <v>1568.76</v>
      </c>
      <c r="K42" s="1">
        <f t="shared" si="10"/>
        <v>0</v>
      </c>
      <c r="L42" s="1">
        <f t="shared" si="11"/>
        <v>0</v>
      </c>
      <c r="M42" s="1"/>
      <c r="N42" s="1">
        <v>5.76</v>
      </c>
      <c r="O42" s="1"/>
      <c r="P42" s="168">
        <v>6.1800000000000006E-3</v>
      </c>
      <c r="Q42" s="174"/>
      <c r="R42" s="174">
        <v>6.1800000000000006E-3</v>
      </c>
      <c r="S42" s="150">
        <f>ROUND(F42*(R42),3)</f>
        <v>1.6830000000000001</v>
      </c>
      <c r="V42" s="175"/>
      <c r="Z42">
        <v>0</v>
      </c>
    </row>
    <row r="43" spans="1:26" ht="35.1" customHeight="1" x14ac:dyDescent="0.25">
      <c r="A43" s="172"/>
      <c r="B43" s="169" t="s">
        <v>156</v>
      </c>
      <c r="C43" s="173" t="s">
        <v>157</v>
      </c>
      <c r="D43" s="169" t="s">
        <v>158</v>
      </c>
      <c r="E43" s="169" t="s">
        <v>108</v>
      </c>
      <c r="F43" s="170">
        <v>0.15</v>
      </c>
      <c r="G43" s="171"/>
      <c r="H43" s="171"/>
      <c r="I43" s="171">
        <f t="shared" si="8"/>
        <v>0</v>
      </c>
      <c r="J43" s="169">
        <f t="shared" si="9"/>
        <v>15.36</v>
      </c>
      <c r="K43" s="1">
        <f t="shared" si="10"/>
        <v>0</v>
      </c>
      <c r="L43" s="1">
        <f t="shared" si="11"/>
        <v>0</v>
      </c>
      <c r="M43" s="1"/>
      <c r="N43" s="1">
        <v>102.43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/>
      <c r="B44" s="169" t="s">
        <v>115</v>
      </c>
      <c r="C44" s="173" t="s">
        <v>159</v>
      </c>
      <c r="D44" s="169" t="s">
        <v>160</v>
      </c>
      <c r="E44" s="169" t="s">
        <v>161</v>
      </c>
      <c r="F44" s="170">
        <v>1980</v>
      </c>
      <c r="G44" s="171"/>
      <c r="H44" s="171"/>
      <c r="I44" s="171">
        <f t="shared" si="8"/>
        <v>0</v>
      </c>
      <c r="J44" s="169">
        <f t="shared" si="9"/>
        <v>1980</v>
      </c>
      <c r="K44" s="1">
        <f t="shared" si="10"/>
        <v>0</v>
      </c>
      <c r="L44" s="1">
        <f t="shared" si="11"/>
        <v>0</v>
      </c>
      <c r="M44" s="1"/>
      <c r="N44" s="1">
        <v>1</v>
      </c>
      <c r="O44" s="1"/>
      <c r="P44" s="161"/>
      <c r="Q44" s="174"/>
      <c r="R44" s="174"/>
      <c r="S44" s="150"/>
      <c r="V44" s="175"/>
      <c r="Z44">
        <v>0</v>
      </c>
    </row>
    <row r="45" spans="1:26" x14ac:dyDescent="0.25">
      <c r="A45" s="150"/>
      <c r="B45" s="150"/>
      <c r="C45" s="150"/>
      <c r="D45" s="150" t="s">
        <v>70</v>
      </c>
      <c r="E45" s="150"/>
      <c r="F45" s="168"/>
      <c r="G45" s="153"/>
      <c r="H45" s="153">
        <f>ROUND((SUM(M37:M44))/1,2)</f>
        <v>0</v>
      </c>
      <c r="I45" s="153">
        <f>ROUND((SUM(I37:I44))/1,2)</f>
        <v>0</v>
      </c>
      <c r="J45" s="150"/>
      <c r="K45" s="150"/>
      <c r="L45" s="150">
        <f>ROUND((SUM(L37:L44))/1,2)</f>
        <v>0</v>
      </c>
      <c r="M45" s="150">
        <f>ROUND((SUM(M37:M44))/1,2)</f>
        <v>0</v>
      </c>
      <c r="N45" s="150"/>
      <c r="O45" s="150"/>
      <c r="P45" s="176">
        <f>ROUND((SUM(P37:P44))/1,2)</f>
        <v>0.05</v>
      </c>
      <c r="Q45" s="147"/>
      <c r="R45" s="147"/>
      <c r="S45" s="176">
        <f>ROUND((SUM(S37:S44))/1,2)</f>
        <v>13.1</v>
      </c>
      <c r="T45" s="147"/>
      <c r="U45" s="147"/>
      <c r="V45" s="147"/>
      <c r="W45" s="147"/>
      <c r="X45" s="147"/>
      <c r="Y45" s="147"/>
      <c r="Z45" s="147"/>
    </row>
    <row r="46" spans="1:26" x14ac:dyDescent="0.25">
      <c r="A46" s="1"/>
      <c r="B46" s="1"/>
      <c r="C46" s="1"/>
      <c r="D46" s="1"/>
      <c r="E46" s="1"/>
      <c r="F46" s="161"/>
      <c r="G46" s="143"/>
      <c r="H46" s="143"/>
      <c r="I46" s="143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50"/>
      <c r="B47" s="150"/>
      <c r="C47" s="150"/>
      <c r="D47" s="150" t="s">
        <v>71</v>
      </c>
      <c r="E47" s="150"/>
      <c r="F47" s="168"/>
      <c r="G47" s="151"/>
      <c r="H47" s="151"/>
      <c r="I47" s="151"/>
      <c r="J47" s="150"/>
      <c r="K47" s="150"/>
      <c r="L47" s="150"/>
      <c r="M47" s="150"/>
      <c r="N47" s="150"/>
      <c r="O47" s="150"/>
      <c r="P47" s="150"/>
      <c r="Q47" s="147"/>
      <c r="R47" s="147"/>
      <c r="S47" s="150"/>
      <c r="T47" s="147"/>
      <c r="U47" s="147"/>
      <c r="V47" s="147"/>
      <c r="W47" s="147"/>
      <c r="X47" s="147"/>
      <c r="Y47" s="147"/>
      <c r="Z47" s="147"/>
    </row>
    <row r="48" spans="1:26" ht="24.95" customHeight="1" x14ac:dyDescent="0.25">
      <c r="A48" s="172"/>
      <c r="B48" s="169" t="s">
        <v>122</v>
      </c>
      <c r="C48" s="173" t="s">
        <v>162</v>
      </c>
      <c r="D48" s="169" t="s">
        <v>163</v>
      </c>
      <c r="E48" s="169" t="s">
        <v>164</v>
      </c>
      <c r="F48" s="170">
        <v>79.239000000000004</v>
      </c>
      <c r="G48" s="171"/>
      <c r="H48" s="171"/>
      <c r="I48" s="171">
        <f>ROUND(F48*(G48+H48),2)</f>
        <v>0</v>
      </c>
      <c r="J48" s="169">
        <f>ROUND(F48*(N48),2)</f>
        <v>2492.0700000000002</v>
      </c>
      <c r="K48" s="1">
        <f>ROUND(F48*(O48),2)</f>
        <v>0</v>
      </c>
      <c r="L48" s="1">
        <f>ROUND(F48*(G48),2)</f>
        <v>0</v>
      </c>
      <c r="M48" s="1"/>
      <c r="N48" s="1">
        <v>31.45</v>
      </c>
      <c r="O48" s="1"/>
      <c r="P48" s="161"/>
      <c r="Q48" s="174"/>
      <c r="R48" s="174"/>
      <c r="S48" s="150"/>
      <c r="V48" s="175"/>
      <c r="Z48">
        <v>0</v>
      </c>
    </row>
    <row r="49" spans="1:26" x14ac:dyDescent="0.25">
      <c r="A49" s="150"/>
      <c r="B49" s="150"/>
      <c r="C49" s="150"/>
      <c r="D49" s="150" t="s">
        <v>71</v>
      </c>
      <c r="E49" s="150"/>
      <c r="F49" s="168"/>
      <c r="G49" s="153"/>
      <c r="H49" s="153">
        <f>ROUND((SUM(M47:M48))/1,2)</f>
        <v>0</v>
      </c>
      <c r="I49" s="153">
        <f>ROUND((SUM(I47:I48))/1,2)</f>
        <v>0</v>
      </c>
      <c r="J49" s="150"/>
      <c r="K49" s="150"/>
      <c r="L49" s="150">
        <f>ROUND((SUM(L47:L48))/1,2)</f>
        <v>0</v>
      </c>
      <c r="M49" s="150">
        <f>ROUND((SUM(M47:M48))/1,2)</f>
        <v>0</v>
      </c>
      <c r="N49" s="150"/>
      <c r="O49" s="150"/>
      <c r="P49" s="176">
        <f>ROUND((SUM(P47:P48))/1,2)</f>
        <v>0</v>
      </c>
      <c r="Q49" s="147"/>
      <c r="R49" s="147"/>
      <c r="S49" s="176">
        <f>ROUND((SUM(S47:S48))/1,2)</f>
        <v>0</v>
      </c>
      <c r="T49" s="147"/>
      <c r="U49" s="147"/>
      <c r="V49" s="147"/>
      <c r="W49" s="147"/>
      <c r="X49" s="147"/>
      <c r="Y49" s="147"/>
      <c r="Z49" s="147"/>
    </row>
    <row r="50" spans="1:26" x14ac:dyDescent="0.25">
      <c r="A50" s="1"/>
      <c r="B50" s="1"/>
      <c r="C50" s="1"/>
      <c r="D50" s="1"/>
      <c r="E50" s="1"/>
      <c r="F50" s="161"/>
      <c r="G50" s="143"/>
      <c r="H50" s="143"/>
      <c r="I50" s="143"/>
      <c r="J50" s="1"/>
      <c r="K50" s="1"/>
      <c r="L50" s="1"/>
      <c r="M50" s="1"/>
      <c r="N50" s="1"/>
      <c r="O50" s="1"/>
      <c r="P50" s="1"/>
      <c r="S50" s="1"/>
    </row>
    <row r="51" spans="1:26" x14ac:dyDescent="0.25">
      <c r="A51" s="150"/>
      <c r="B51" s="150"/>
      <c r="C51" s="150"/>
      <c r="D51" s="2" t="s">
        <v>66</v>
      </c>
      <c r="E51" s="150"/>
      <c r="F51" s="168"/>
      <c r="G51" s="153"/>
      <c r="H51" s="153">
        <f>ROUND((SUM(M9:M50))/2,2)</f>
        <v>0</v>
      </c>
      <c r="I51" s="153">
        <f>ROUND((SUM(I9:I50))/2,2)</f>
        <v>0</v>
      </c>
      <c r="J51" s="151"/>
      <c r="K51" s="150"/>
      <c r="L51" s="151">
        <f>ROUND((SUM(L9:L50))/2,2)</f>
        <v>0</v>
      </c>
      <c r="M51" s="151">
        <f>ROUND((SUM(M9:M50))/2,2)</f>
        <v>0</v>
      </c>
      <c r="N51" s="150"/>
      <c r="O51" s="150"/>
      <c r="P51" s="176">
        <f>ROUND((SUM(P9:P50))/2,2)</f>
        <v>2.31</v>
      </c>
      <c r="S51" s="176">
        <f>ROUND((SUM(S9:S50))/2,2)</f>
        <v>21.4</v>
      </c>
    </row>
    <row r="52" spans="1:26" x14ac:dyDescent="0.25">
      <c r="A52" s="1"/>
      <c r="B52" s="1"/>
      <c r="C52" s="1"/>
      <c r="D52" s="1"/>
      <c r="E52" s="1"/>
      <c r="F52" s="161"/>
      <c r="G52" s="143"/>
      <c r="H52" s="143"/>
      <c r="I52" s="143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50"/>
      <c r="B53" s="150"/>
      <c r="C53" s="150"/>
      <c r="D53" s="2" t="s">
        <v>72</v>
      </c>
      <c r="E53" s="150"/>
      <c r="F53" s="168"/>
      <c r="G53" s="151"/>
      <c r="H53" s="151"/>
      <c r="I53" s="151"/>
      <c r="J53" s="150"/>
      <c r="K53" s="150"/>
      <c r="L53" s="150"/>
      <c r="M53" s="150"/>
      <c r="N53" s="150"/>
      <c r="O53" s="150"/>
      <c r="P53" s="150"/>
      <c r="Q53" s="147"/>
      <c r="R53" s="147"/>
      <c r="S53" s="150"/>
      <c r="T53" s="147"/>
      <c r="U53" s="147"/>
      <c r="V53" s="147"/>
      <c r="W53" s="147"/>
      <c r="X53" s="147"/>
      <c r="Y53" s="147"/>
      <c r="Z53" s="147"/>
    </row>
    <row r="54" spans="1:26" x14ac:dyDescent="0.25">
      <c r="A54" s="150"/>
      <c r="B54" s="150"/>
      <c r="C54" s="150"/>
      <c r="D54" s="150" t="s">
        <v>73</v>
      </c>
      <c r="E54" s="150"/>
      <c r="F54" s="168"/>
      <c r="G54" s="151"/>
      <c r="H54" s="151"/>
      <c r="I54" s="151"/>
      <c r="J54" s="150"/>
      <c r="K54" s="150"/>
      <c r="L54" s="150"/>
      <c r="M54" s="150"/>
      <c r="N54" s="150"/>
      <c r="O54" s="150"/>
      <c r="P54" s="150"/>
      <c r="Q54" s="147"/>
      <c r="R54" s="147"/>
      <c r="S54" s="150"/>
      <c r="T54" s="147"/>
      <c r="U54" s="147"/>
      <c r="V54" s="147"/>
      <c r="W54" s="147"/>
      <c r="X54" s="147"/>
      <c r="Y54" s="147"/>
      <c r="Z54" s="147"/>
    </row>
    <row r="55" spans="1:26" ht="24.95" customHeight="1" x14ac:dyDescent="0.25">
      <c r="A55" s="172"/>
      <c r="B55" s="169" t="s">
        <v>115</v>
      </c>
      <c r="C55" s="173" t="s">
        <v>165</v>
      </c>
      <c r="D55" s="169" t="s">
        <v>166</v>
      </c>
      <c r="E55" s="169" t="s">
        <v>101</v>
      </c>
      <c r="F55" s="170">
        <v>37.229999999999997</v>
      </c>
      <c r="G55" s="171"/>
      <c r="H55" s="171"/>
      <c r="I55" s="171">
        <f>ROUND(F55*(G55+H55),2)</f>
        <v>0</v>
      </c>
      <c r="J55" s="169">
        <f>ROUND(F55*(N55),2)</f>
        <v>56.59</v>
      </c>
      <c r="K55" s="1">
        <f>ROUND(F55*(O55),2)</f>
        <v>0</v>
      </c>
      <c r="L55" s="1">
        <f>ROUND(F55*(G55),2)</f>
        <v>0</v>
      </c>
      <c r="M55" s="1"/>
      <c r="N55" s="1">
        <v>1.52</v>
      </c>
      <c r="O55" s="1"/>
      <c r="P55" s="161"/>
      <c r="Q55" s="174"/>
      <c r="R55" s="174"/>
      <c r="S55" s="150"/>
      <c r="V55" s="175"/>
      <c r="Z55">
        <v>0</v>
      </c>
    </row>
    <row r="56" spans="1:26" x14ac:dyDescent="0.25">
      <c r="A56" s="150"/>
      <c r="B56" s="150"/>
      <c r="C56" s="150"/>
      <c r="D56" s="150" t="s">
        <v>73</v>
      </c>
      <c r="E56" s="150"/>
      <c r="F56" s="168"/>
      <c r="G56" s="153"/>
      <c r="H56" s="153">
        <f>ROUND((SUM(M54:M55))/1,2)</f>
        <v>0</v>
      </c>
      <c r="I56" s="153">
        <f>ROUND((SUM(I54:I55))/1,2)</f>
        <v>0</v>
      </c>
      <c r="J56" s="150"/>
      <c r="K56" s="150"/>
      <c r="L56" s="150">
        <f>ROUND((SUM(L54:L55))/1,2)</f>
        <v>0</v>
      </c>
      <c r="M56" s="150">
        <f>ROUND((SUM(M54:M55))/1,2)</f>
        <v>0</v>
      </c>
      <c r="N56" s="150"/>
      <c r="O56" s="150"/>
      <c r="P56" s="176">
        <f>ROUND((SUM(P54:P55))/1,2)</f>
        <v>0</v>
      </c>
      <c r="Q56" s="147"/>
      <c r="R56" s="147"/>
      <c r="S56" s="176">
        <f>ROUND((SUM(S54:S55))/1,2)</f>
        <v>0</v>
      </c>
      <c r="T56" s="147"/>
      <c r="U56" s="147"/>
      <c r="V56" s="147"/>
      <c r="W56" s="147"/>
      <c r="X56" s="147"/>
      <c r="Y56" s="147"/>
      <c r="Z56" s="147"/>
    </row>
    <row r="57" spans="1:26" x14ac:dyDescent="0.25">
      <c r="A57" s="1"/>
      <c r="B57" s="1"/>
      <c r="C57" s="1"/>
      <c r="D57" s="1"/>
      <c r="E57" s="1"/>
      <c r="F57" s="161"/>
      <c r="G57" s="143"/>
      <c r="H57" s="143"/>
      <c r="I57" s="143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50"/>
      <c r="B58" s="150"/>
      <c r="C58" s="150"/>
      <c r="D58" s="150" t="s">
        <v>74</v>
      </c>
      <c r="E58" s="150"/>
      <c r="F58" s="168"/>
      <c r="G58" s="151"/>
      <c r="H58" s="151"/>
      <c r="I58" s="151"/>
      <c r="J58" s="150"/>
      <c r="K58" s="150"/>
      <c r="L58" s="150"/>
      <c r="M58" s="150"/>
      <c r="N58" s="150"/>
      <c r="O58" s="150"/>
      <c r="P58" s="150"/>
      <c r="Q58" s="147"/>
      <c r="R58" s="147"/>
      <c r="S58" s="150"/>
      <c r="T58" s="147"/>
      <c r="U58" s="147"/>
      <c r="V58" s="147"/>
      <c r="W58" s="147"/>
      <c r="X58" s="147"/>
      <c r="Y58" s="147"/>
      <c r="Z58" s="147"/>
    </row>
    <row r="59" spans="1:26" ht="24.95" customHeight="1" x14ac:dyDescent="0.25">
      <c r="A59" s="172"/>
      <c r="B59" s="169" t="s">
        <v>167</v>
      </c>
      <c r="C59" s="173" t="s">
        <v>168</v>
      </c>
      <c r="D59" s="169" t="s">
        <v>169</v>
      </c>
      <c r="E59" s="169" t="s">
        <v>101</v>
      </c>
      <c r="F59" s="170">
        <v>198.4</v>
      </c>
      <c r="G59" s="171"/>
      <c r="H59" s="171"/>
      <c r="I59" s="171">
        <f t="shared" ref="I59:I66" si="12">ROUND(F59*(G59+H59),2)</f>
        <v>0</v>
      </c>
      <c r="J59" s="169">
        <f t="shared" ref="J59:J66" si="13">ROUND(F59*(N59),2)</f>
        <v>825.34</v>
      </c>
      <c r="K59" s="1">
        <f t="shared" ref="K59:K66" si="14">ROUND(F59*(O59),2)</f>
        <v>0</v>
      </c>
      <c r="L59" s="1">
        <f>ROUND(F59*(G59),2)</f>
        <v>0</v>
      </c>
      <c r="M59" s="1"/>
      <c r="N59" s="1">
        <v>4.16</v>
      </c>
      <c r="O59" s="1"/>
      <c r="P59" s="168">
        <v>9.0000000000000006E-5</v>
      </c>
      <c r="Q59" s="174"/>
      <c r="R59" s="174">
        <v>9.0000000000000006E-5</v>
      </c>
      <c r="S59" s="150">
        <f>ROUND(F59*(R59),3)</f>
        <v>1.7999999999999999E-2</v>
      </c>
      <c r="V59" s="175"/>
      <c r="Z59">
        <v>0</v>
      </c>
    </row>
    <row r="60" spans="1:26" ht="24.95" customHeight="1" x14ac:dyDescent="0.25">
      <c r="A60" s="172"/>
      <c r="B60" s="169" t="s">
        <v>170</v>
      </c>
      <c r="C60" s="173" t="s">
        <v>171</v>
      </c>
      <c r="D60" s="169" t="s">
        <v>172</v>
      </c>
      <c r="E60" s="169" t="s">
        <v>105</v>
      </c>
      <c r="F60" s="170">
        <v>622.976</v>
      </c>
      <c r="G60" s="171"/>
      <c r="H60" s="171"/>
      <c r="I60" s="171">
        <f t="shared" si="12"/>
        <v>0</v>
      </c>
      <c r="J60" s="169">
        <f t="shared" si="13"/>
        <v>560.67999999999995</v>
      </c>
      <c r="K60" s="1">
        <f t="shared" si="14"/>
        <v>0</v>
      </c>
      <c r="L60" s="1"/>
      <c r="M60" s="1">
        <f>ROUND(F60*(G60),2)</f>
        <v>0</v>
      </c>
      <c r="N60" s="1">
        <v>0.9</v>
      </c>
      <c r="O60" s="1"/>
      <c r="P60" s="168">
        <v>1.4999999999999999E-4</v>
      </c>
      <c r="Q60" s="174"/>
      <c r="R60" s="174">
        <v>1.4999999999999999E-4</v>
      </c>
      <c r="S60" s="150">
        <f>ROUND(F60*(R60),3)</f>
        <v>9.2999999999999999E-2</v>
      </c>
      <c r="V60" s="175"/>
      <c r="Z60">
        <v>0</v>
      </c>
    </row>
    <row r="61" spans="1:26" ht="24.95" customHeight="1" x14ac:dyDescent="0.25">
      <c r="A61" s="172"/>
      <c r="B61" s="169" t="s">
        <v>115</v>
      </c>
      <c r="C61" s="173" t="s">
        <v>173</v>
      </c>
      <c r="D61" s="169" t="s">
        <v>174</v>
      </c>
      <c r="E61" s="169" t="s">
        <v>101</v>
      </c>
      <c r="F61" s="170">
        <v>228.16</v>
      </c>
      <c r="G61" s="171"/>
      <c r="H61" s="171"/>
      <c r="I61" s="171">
        <f t="shared" si="12"/>
        <v>0</v>
      </c>
      <c r="J61" s="169">
        <f t="shared" si="13"/>
        <v>1405.47</v>
      </c>
      <c r="K61" s="1">
        <f t="shared" si="14"/>
        <v>0</v>
      </c>
      <c r="L61" s="1">
        <f>ROUND(F61*(G61),2)</f>
        <v>0</v>
      </c>
      <c r="M61" s="1"/>
      <c r="N61" s="1">
        <v>6.16</v>
      </c>
      <c r="O61" s="1"/>
      <c r="P61" s="161"/>
      <c r="Q61" s="174"/>
      <c r="R61" s="174"/>
      <c r="S61" s="150"/>
      <c r="V61" s="175"/>
      <c r="Z61">
        <v>0</v>
      </c>
    </row>
    <row r="62" spans="1:26" ht="35.1" customHeight="1" x14ac:dyDescent="0.25">
      <c r="A62" s="172"/>
      <c r="B62" s="169" t="s">
        <v>167</v>
      </c>
      <c r="C62" s="173" t="s">
        <v>175</v>
      </c>
      <c r="D62" s="169" t="s">
        <v>176</v>
      </c>
      <c r="E62" s="169" t="s">
        <v>131</v>
      </c>
      <c r="F62" s="170">
        <v>53</v>
      </c>
      <c r="G62" s="171"/>
      <c r="H62" s="171"/>
      <c r="I62" s="171">
        <f t="shared" si="12"/>
        <v>0</v>
      </c>
      <c r="J62" s="169">
        <f t="shared" si="13"/>
        <v>846.41</v>
      </c>
      <c r="K62" s="1">
        <f t="shared" si="14"/>
        <v>0</v>
      </c>
      <c r="L62" s="1">
        <f>ROUND(F62*(G62),2)</f>
        <v>0</v>
      </c>
      <c r="M62" s="1"/>
      <c r="N62" s="1">
        <v>15.97</v>
      </c>
      <c r="O62" s="1"/>
      <c r="P62" s="168">
        <v>2.5999999999999998E-4</v>
      </c>
      <c r="Q62" s="174"/>
      <c r="R62" s="174">
        <v>2.5999999999999998E-4</v>
      </c>
      <c r="S62" s="150">
        <f>ROUND(F62*(R62),3)</f>
        <v>1.4E-2</v>
      </c>
      <c r="V62" s="175"/>
      <c r="Z62">
        <v>0</v>
      </c>
    </row>
    <row r="63" spans="1:26" ht="24.95" customHeight="1" x14ac:dyDescent="0.25">
      <c r="A63" s="172"/>
      <c r="B63" s="169" t="s">
        <v>170</v>
      </c>
      <c r="C63" s="173" t="s">
        <v>177</v>
      </c>
      <c r="D63" s="169" t="s">
        <v>178</v>
      </c>
      <c r="E63" s="169" t="s">
        <v>105</v>
      </c>
      <c r="F63" s="170">
        <v>424</v>
      </c>
      <c r="G63" s="171"/>
      <c r="H63" s="171"/>
      <c r="I63" s="171">
        <f t="shared" si="12"/>
        <v>0</v>
      </c>
      <c r="J63" s="169">
        <f t="shared" si="13"/>
        <v>110.24</v>
      </c>
      <c r="K63" s="1">
        <f t="shared" si="14"/>
        <v>0</v>
      </c>
      <c r="L63" s="1"/>
      <c r="M63" s="1">
        <f>ROUND(F63*(G63),2)</f>
        <v>0</v>
      </c>
      <c r="N63" s="1">
        <v>0.26</v>
      </c>
      <c r="O63" s="1"/>
      <c r="P63" s="168">
        <v>3.5E-4</v>
      </c>
      <c r="Q63" s="174"/>
      <c r="R63" s="174">
        <v>3.5E-4</v>
      </c>
      <c r="S63" s="150">
        <f>ROUND(F63*(R63),3)</f>
        <v>0.14799999999999999</v>
      </c>
      <c r="V63" s="175"/>
      <c r="Z63">
        <v>0</v>
      </c>
    </row>
    <row r="64" spans="1:26" ht="24.95" customHeight="1" x14ac:dyDescent="0.25">
      <c r="A64" s="172"/>
      <c r="B64" s="169" t="s">
        <v>167</v>
      </c>
      <c r="C64" s="173" t="s">
        <v>179</v>
      </c>
      <c r="D64" s="169" t="s">
        <v>180</v>
      </c>
      <c r="E64" s="169" t="s">
        <v>101</v>
      </c>
      <c r="F64" s="170">
        <v>198.4</v>
      </c>
      <c r="G64" s="171"/>
      <c r="H64" s="171"/>
      <c r="I64" s="171">
        <f t="shared" si="12"/>
        <v>0</v>
      </c>
      <c r="J64" s="169">
        <f t="shared" si="13"/>
        <v>93.25</v>
      </c>
      <c r="K64" s="1">
        <f t="shared" si="14"/>
        <v>0</v>
      </c>
      <c r="L64" s="1">
        <f>ROUND(F64*(G64),2)</f>
        <v>0</v>
      </c>
      <c r="M64" s="1"/>
      <c r="N64" s="1">
        <v>0.47</v>
      </c>
      <c r="O64" s="1"/>
      <c r="P64" s="161"/>
      <c r="Q64" s="174"/>
      <c r="R64" s="174"/>
      <c r="S64" s="150"/>
      <c r="V64" s="175"/>
      <c r="Z64">
        <v>0</v>
      </c>
    </row>
    <row r="65" spans="1:26" ht="24.95" customHeight="1" x14ac:dyDescent="0.25">
      <c r="A65" s="172"/>
      <c r="B65" s="169" t="s">
        <v>181</v>
      </c>
      <c r="C65" s="173" t="s">
        <v>182</v>
      </c>
      <c r="D65" s="169" t="s">
        <v>183</v>
      </c>
      <c r="E65" s="169" t="s">
        <v>101</v>
      </c>
      <c r="F65" s="170">
        <v>228.16</v>
      </c>
      <c r="G65" s="171"/>
      <c r="H65" s="171"/>
      <c r="I65" s="171">
        <f t="shared" si="12"/>
        <v>0</v>
      </c>
      <c r="J65" s="169">
        <f t="shared" si="13"/>
        <v>305.73</v>
      </c>
      <c r="K65" s="1">
        <f t="shared" si="14"/>
        <v>0</v>
      </c>
      <c r="L65" s="1"/>
      <c r="M65" s="1">
        <f>ROUND(F65*(G65),2)</f>
        <v>0</v>
      </c>
      <c r="N65" s="1">
        <v>1.34</v>
      </c>
      <c r="O65" s="1"/>
      <c r="P65" s="168">
        <v>4.0000000000000002E-4</v>
      </c>
      <c r="Q65" s="174"/>
      <c r="R65" s="174">
        <v>4.0000000000000002E-4</v>
      </c>
      <c r="S65" s="150">
        <f>ROUND(F65*(R65),3)</f>
        <v>9.0999999999999998E-2</v>
      </c>
      <c r="V65" s="175"/>
      <c r="Z65">
        <v>0</v>
      </c>
    </row>
    <row r="66" spans="1:26" ht="24.95" customHeight="1" x14ac:dyDescent="0.25">
      <c r="A66" s="172"/>
      <c r="B66" s="169" t="s">
        <v>167</v>
      </c>
      <c r="C66" s="173" t="s">
        <v>184</v>
      </c>
      <c r="D66" s="169" t="s">
        <v>185</v>
      </c>
      <c r="E66" s="169" t="s">
        <v>186</v>
      </c>
      <c r="F66" s="170">
        <v>2.35</v>
      </c>
      <c r="G66" s="177"/>
      <c r="H66" s="177"/>
      <c r="I66" s="177">
        <f t="shared" si="12"/>
        <v>0</v>
      </c>
      <c r="J66" s="169">
        <f t="shared" si="13"/>
        <v>97.45</v>
      </c>
      <c r="K66" s="1">
        <f t="shared" si="14"/>
        <v>0</v>
      </c>
      <c r="L66" s="1">
        <f>ROUND(F66*(G66),2)</f>
        <v>0</v>
      </c>
      <c r="M66" s="1"/>
      <c r="N66" s="1">
        <v>41.47</v>
      </c>
      <c r="O66" s="1"/>
      <c r="P66" s="161"/>
      <c r="Q66" s="174"/>
      <c r="R66" s="174"/>
      <c r="S66" s="150"/>
      <c r="V66" s="175"/>
      <c r="Z66">
        <v>0</v>
      </c>
    </row>
    <row r="67" spans="1:26" x14ac:dyDescent="0.25">
      <c r="A67" s="150"/>
      <c r="B67" s="150"/>
      <c r="C67" s="150"/>
      <c r="D67" s="150" t="s">
        <v>74</v>
      </c>
      <c r="E67" s="150"/>
      <c r="F67" s="168"/>
      <c r="G67" s="153"/>
      <c r="H67" s="153">
        <f>ROUND((SUM(M58:M66))/1,2)</f>
        <v>0</v>
      </c>
      <c r="I67" s="153">
        <f>ROUND((SUM(I58:I66))/1,2)</f>
        <v>0</v>
      </c>
      <c r="J67" s="150"/>
      <c r="K67" s="150"/>
      <c r="L67" s="150">
        <f>ROUND((SUM(L58:L66))/1,2)</f>
        <v>0</v>
      </c>
      <c r="M67" s="150">
        <f>ROUND((SUM(M58:M66))/1,2)</f>
        <v>0</v>
      </c>
      <c r="N67" s="150"/>
      <c r="O67" s="150"/>
      <c r="P67" s="176">
        <f>ROUND((SUM(P58:P66))/1,2)</f>
        <v>0</v>
      </c>
      <c r="Q67" s="147"/>
      <c r="R67" s="147"/>
      <c r="S67" s="176">
        <f>ROUND((SUM(S58:S66))/1,2)</f>
        <v>0.36</v>
      </c>
      <c r="T67" s="147"/>
      <c r="U67" s="147"/>
      <c r="V67" s="147"/>
      <c r="W67" s="147"/>
      <c r="X67" s="147"/>
      <c r="Y67" s="147"/>
      <c r="Z67" s="147"/>
    </row>
    <row r="68" spans="1:26" x14ac:dyDescent="0.25">
      <c r="A68" s="1"/>
      <c r="B68" s="1"/>
      <c r="C68" s="1"/>
      <c r="D68" s="1"/>
      <c r="E68" s="1"/>
      <c r="F68" s="161"/>
      <c r="G68" s="143"/>
      <c r="H68" s="143"/>
      <c r="I68" s="143"/>
      <c r="J68" s="1"/>
      <c r="K68" s="1"/>
      <c r="L68" s="1"/>
      <c r="M68" s="1"/>
      <c r="N68" s="1"/>
      <c r="O68" s="1"/>
      <c r="P68" s="1"/>
      <c r="S68" s="1"/>
    </row>
    <row r="69" spans="1:26" x14ac:dyDescent="0.25">
      <c r="A69" s="150"/>
      <c r="B69" s="150"/>
      <c r="C69" s="150"/>
      <c r="D69" s="150" t="s">
        <v>75</v>
      </c>
      <c r="E69" s="150"/>
      <c r="F69" s="168"/>
      <c r="G69" s="151"/>
      <c r="H69" s="151"/>
      <c r="I69" s="151"/>
      <c r="J69" s="150"/>
      <c r="K69" s="150"/>
      <c r="L69" s="150"/>
      <c r="M69" s="150"/>
      <c r="N69" s="150"/>
      <c r="O69" s="150"/>
      <c r="P69" s="150"/>
      <c r="Q69" s="147"/>
      <c r="R69" s="147"/>
      <c r="S69" s="150"/>
      <c r="T69" s="147"/>
      <c r="U69" s="147"/>
      <c r="V69" s="147"/>
      <c r="W69" s="147"/>
      <c r="X69" s="147"/>
      <c r="Y69" s="147"/>
      <c r="Z69" s="147"/>
    </row>
    <row r="70" spans="1:26" ht="24.95" customHeight="1" x14ac:dyDescent="0.25">
      <c r="A70" s="172"/>
      <c r="B70" s="169" t="s">
        <v>115</v>
      </c>
      <c r="C70" s="173" t="s">
        <v>187</v>
      </c>
      <c r="D70" s="169" t="s">
        <v>188</v>
      </c>
      <c r="E70" s="169" t="s">
        <v>101</v>
      </c>
      <c r="F70" s="170">
        <v>61.54</v>
      </c>
      <c r="G70" s="171"/>
      <c r="H70" s="171"/>
      <c r="I70" s="171">
        <f>ROUND(F70*(G70+H70),2)</f>
        <v>0</v>
      </c>
      <c r="J70" s="169">
        <f>ROUND(F70*(N70),2)</f>
        <v>213.54</v>
      </c>
      <c r="K70" s="1">
        <f>ROUND(F70*(O70),2)</f>
        <v>0</v>
      </c>
      <c r="L70" s="1">
        <f>ROUND(F70*(G70),2)</f>
        <v>0</v>
      </c>
      <c r="M70" s="1"/>
      <c r="N70" s="1">
        <v>3.4699999999999998</v>
      </c>
      <c r="O70" s="1"/>
      <c r="P70" s="161"/>
      <c r="Q70" s="174"/>
      <c r="R70" s="174"/>
      <c r="S70" s="150"/>
      <c r="V70" s="175"/>
      <c r="Z70">
        <v>0</v>
      </c>
    </row>
    <row r="71" spans="1:26" ht="24.95" customHeight="1" x14ac:dyDescent="0.25">
      <c r="A71" s="172"/>
      <c r="B71" s="169" t="s">
        <v>115</v>
      </c>
      <c r="C71" s="173" t="s">
        <v>189</v>
      </c>
      <c r="D71" s="169" t="s">
        <v>190</v>
      </c>
      <c r="E71" s="169" t="s">
        <v>101</v>
      </c>
      <c r="F71" s="170">
        <v>51.695999999999998</v>
      </c>
      <c r="G71" s="171"/>
      <c r="H71" s="171"/>
      <c r="I71" s="171">
        <f>ROUND(F71*(G71+H71),2)</f>
        <v>0</v>
      </c>
      <c r="J71" s="169">
        <f>ROUND(F71*(N71),2)</f>
        <v>703.58</v>
      </c>
      <c r="K71" s="1">
        <f>ROUND(F71*(O71),2)</f>
        <v>0</v>
      </c>
      <c r="L71" s="1">
        <f>ROUND(F71*(G71),2)</f>
        <v>0</v>
      </c>
      <c r="M71" s="1"/>
      <c r="N71" s="1">
        <v>13.61</v>
      </c>
      <c r="O71" s="1"/>
      <c r="P71" s="161"/>
      <c r="Q71" s="174"/>
      <c r="R71" s="174"/>
      <c r="S71" s="150"/>
      <c r="V71" s="175"/>
      <c r="Z71">
        <v>0</v>
      </c>
    </row>
    <row r="72" spans="1:26" ht="24.95" customHeight="1" x14ac:dyDescent="0.25">
      <c r="A72" s="172"/>
      <c r="B72" s="169" t="s">
        <v>181</v>
      </c>
      <c r="C72" s="173" t="s">
        <v>191</v>
      </c>
      <c r="D72" s="169" t="s">
        <v>192</v>
      </c>
      <c r="E72" s="169" t="s">
        <v>101</v>
      </c>
      <c r="F72" s="170">
        <v>10.858000000000001</v>
      </c>
      <c r="G72" s="171"/>
      <c r="H72" s="171"/>
      <c r="I72" s="171">
        <f>ROUND(F72*(G72+H72),2)</f>
        <v>0</v>
      </c>
      <c r="J72" s="169">
        <f>ROUND(F72*(N72),2)</f>
        <v>89.58</v>
      </c>
      <c r="K72" s="1">
        <f>ROUND(F72*(O72),2)</f>
        <v>0</v>
      </c>
      <c r="L72" s="1"/>
      <c r="M72" s="1">
        <f>ROUND(F72*(G72),2)</f>
        <v>0</v>
      </c>
      <c r="N72" s="1">
        <v>8.25</v>
      </c>
      <c r="O72" s="1"/>
      <c r="P72" s="168">
        <v>4.4999999999999997E-3</v>
      </c>
      <c r="Q72" s="174"/>
      <c r="R72" s="174">
        <v>4.4999999999999997E-3</v>
      </c>
      <c r="S72" s="150">
        <f>ROUND(F72*(R72),3)</f>
        <v>4.9000000000000002E-2</v>
      </c>
      <c r="V72" s="175"/>
      <c r="Z72">
        <v>0</v>
      </c>
    </row>
    <row r="73" spans="1:26" ht="24.95" customHeight="1" x14ac:dyDescent="0.25">
      <c r="A73" s="172"/>
      <c r="B73" s="169" t="s">
        <v>193</v>
      </c>
      <c r="C73" s="173" t="s">
        <v>194</v>
      </c>
      <c r="D73" s="169" t="s">
        <v>195</v>
      </c>
      <c r="E73" s="169" t="s">
        <v>186</v>
      </c>
      <c r="F73" s="170">
        <v>1.3</v>
      </c>
      <c r="G73" s="177"/>
      <c r="H73" s="177"/>
      <c r="I73" s="177">
        <f>ROUND(F73*(G73+H73),2)</f>
        <v>0</v>
      </c>
      <c r="J73" s="169">
        <f>ROUND(F73*(N73),2)</f>
        <v>13.09</v>
      </c>
      <c r="K73" s="1">
        <f>ROUND(F73*(O73),2)</f>
        <v>0</v>
      </c>
      <c r="L73" s="1">
        <f>ROUND(F73*(G73),2)</f>
        <v>0</v>
      </c>
      <c r="M73" s="1"/>
      <c r="N73" s="1">
        <v>10.07</v>
      </c>
      <c r="O73" s="1"/>
      <c r="P73" s="161"/>
      <c r="Q73" s="174"/>
      <c r="R73" s="174"/>
      <c r="S73" s="150"/>
      <c r="V73" s="175"/>
      <c r="Z73">
        <v>0</v>
      </c>
    </row>
    <row r="74" spans="1:26" x14ac:dyDescent="0.25">
      <c r="A74" s="150"/>
      <c r="B74" s="150"/>
      <c r="C74" s="150"/>
      <c r="D74" s="150" t="s">
        <v>75</v>
      </c>
      <c r="E74" s="150"/>
      <c r="F74" s="168"/>
      <c r="G74" s="153"/>
      <c r="H74" s="153">
        <f>ROUND((SUM(M69:M73))/1,2)</f>
        <v>0</v>
      </c>
      <c r="I74" s="153">
        <f>ROUND((SUM(I69:I73))/1,2)</f>
        <v>0</v>
      </c>
      <c r="J74" s="150"/>
      <c r="K74" s="150"/>
      <c r="L74" s="150">
        <f>ROUND((SUM(L69:L73))/1,2)</f>
        <v>0</v>
      </c>
      <c r="M74" s="150">
        <f>ROUND((SUM(M69:M73))/1,2)</f>
        <v>0</v>
      </c>
      <c r="N74" s="150"/>
      <c r="O74" s="150"/>
      <c r="P74" s="176">
        <f>ROUND((SUM(P69:P73))/1,2)</f>
        <v>0</v>
      </c>
      <c r="Q74" s="147"/>
      <c r="R74" s="147"/>
      <c r="S74" s="176">
        <f>ROUND((SUM(S69:S73))/1,2)</f>
        <v>0.05</v>
      </c>
      <c r="T74" s="147"/>
      <c r="U74" s="147"/>
      <c r="V74" s="147"/>
      <c r="W74" s="147"/>
      <c r="X74" s="147"/>
      <c r="Y74" s="147"/>
      <c r="Z74" s="147"/>
    </row>
    <row r="75" spans="1:26" x14ac:dyDescent="0.25">
      <c r="A75" s="1"/>
      <c r="B75" s="1"/>
      <c r="C75" s="1"/>
      <c r="D75" s="1"/>
      <c r="E75" s="1"/>
      <c r="F75" s="161"/>
      <c r="G75" s="143"/>
      <c r="H75" s="143"/>
      <c r="I75" s="143"/>
      <c r="J75" s="1"/>
      <c r="K75" s="1"/>
      <c r="L75" s="1"/>
      <c r="M75" s="1"/>
      <c r="N75" s="1"/>
      <c r="O75" s="1"/>
      <c r="P75" s="1"/>
      <c r="S75" s="1"/>
    </row>
    <row r="76" spans="1:26" x14ac:dyDescent="0.25">
      <c r="A76" s="150"/>
      <c r="B76" s="150"/>
      <c r="C76" s="150"/>
      <c r="D76" s="150" t="s">
        <v>76</v>
      </c>
      <c r="E76" s="150"/>
      <c r="F76" s="168"/>
      <c r="G76" s="151"/>
      <c r="H76" s="151"/>
      <c r="I76" s="151"/>
      <c r="J76" s="150"/>
      <c r="K76" s="150"/>
      <c r="L76" s="150"/>
      <c r="M76" s="150"/>
      <c r="N76" s="150"/>
      <c r="O76" s="150"/>
      <c r="P76" s="150"/>
      <c r="Q76" s="147"/>
      <c r="R76" s="147"/>
      <c r="S76" s="150"/>
      <c r="T76" s="147"/>
      <c r="U76" s="147"/>
      <c r="V76" s="147"/>
      <c r="W76" s="147"/>
      <c r="X76" s="147"/>
      <c r="Y76" s="147"/>
      <c r="Z76" s="147"/>
    </row>
    <row r="77" spans="1:26" ht="24.95" customHeight="1" x14ac:dyDescent="0.25">
      <c r="A77" s="172"/>
      <c r="B77" s="169" t="s">
        <v>196</v>
      </c>
      <c r="C77" s="173" t="s">
        <v>197</v>
      </c>
      <c r="D77" s="169" t="s">
        <v>198</v>
      </c>
      <c r="E77" s="169" t="s">
        <v>101</v>
      </c>
      <c r="F77" s="170">
        <v>9.4079999999999995</v>
      </c>
      <c r="G77" s="171"/>
      <c r="H77" s="171"/>
      <c r="I77" s="171">
        <f t="shared" ref="I77:I84" si="15">ROUND(F77*(G77+H77),2)</f>
        <v>0</v>
      </c>
      <c r="J77" s="169">
        <f t="shared" ref="J77:J84" si="16">ROUND(F77*(N77),2)</f>
        <v>45.91</v>
      </c>
      <c r="K77" s="1">
        <f t="shared" ref="K77:K84" si="17">ROUND(F77*(O77),2)</f>
        <v>0</v>
      </c>
      <c r="L77" s="1">
        <f>ROUND(F77*(G77),2)</f>
        <v>0</v>
      </c>
      <c r="M77" s="1"/>
      <c r="N77" s="1">
        <v>4.88</v>
      </c>
      <c r="O77" s="1"/>
      <c r="P77" s="161"/>
      <c r="Q77" s="174"/>
      <c r="R77" s="174"/>
      <c r="S77" s="150"/>
      <c r="V77" s="175"/>
      <c r="Z77">
        <v>0</v>
      </c>
    </row>
    <row r="78" spans="1:26" ht="24.95" customHeight="1" x14ac:dyDescent="0.25">
      <c r="A78" s="172"/>
      <c r="B78" s="169" t="s">
        <v>115</v>
      </c>
      <c r="C78" s="173" t="s">
        <v>199</v>
      </c>
      <c r="D78" s="169" t="s">
        <v>200</v>
      </c>
      <c r="E78" s="169" t="s">
        <v>108</v>
      </c>
      <c r="F78" s="170">
        <v>0.51700000000000002</v>
      </c>
      <c r="G78" s="171"/>
      <c r="H78" s="171"/>
      <c r="I78" s="171">
        <f t="shared" si="15"/>
        <v>0</v>
      </c>
      <c r="J78" s="169">
        <f t="shared" si="16"/>
        <v>101.8</v>
      </c>
      <c r="K78" s="1">
        <f t="shared" si="17"/>
        <v>0</v>
      </c>
      <c r="L78" s="1">
        <f>ROUND(F78*(G78),2)</f>
        <v>0</v>
      </c>
      <c r="M78" s="1"/>
      <c r="N78" s="1">
        <v>196.9</v>
      </c>
      <c r="O78" s="1"/>
      <c r="P78" s="161"/>
      <c r="Q78" s="174"/>
      <c r="R78" s="174"/>
      <c r="S78" s="150"/>
      <c r="V78" s="175"/>
      <c r="Z78">
        <v>0</v>
      </c>
    </row>
    <row r="79" spans="1:26" ht="24.95" customHeight="1" x14ac:dyDescent="0.25">
      <c r="A79" s="172"/>
      <c r="B79" s="169" t="s">
        <v>196</v>
      </c>
      <c r="C79" s="173" t="s">
        <v>201</v>
      </c>
      <c r="D79" s="169" t="s">
        <v>202</v>
      </c>
      <c r="E79" s="169" t="s">
        <v>131</v>
      </c>
      <c r="F79" s="170">
        <v>7.8</v>
      </c>
      <c r="G79" s="171"/>
      <c r="H79" s="171"/>
      <c r="I79" s="171">
        <f t="shared" si="15"/>
        <v>0</v>
      </c>
      <c r="J79" s="169">
        <f t="shared" si="16"/>
        <v>55.15</v>
      </c>
      <c r="K79" s="1">
        <f t="shared" si="17"/>
        <v>0</v>
      </c>
      <c r="L79" s="1">
        <f>ROUND(F79*(G79),2)</f>
        <v>0</v>
      </c>
      <c r="M79" s="1"/>
      <c r="N79" s="1">
        <v>7.07</v>
      </c>
      <c r="O79" s="1"/>
      <c r="P79" s="168">
        <v>2.1000000000000001E-4</v>
      </c>
      <c r="Q79" s="174"/>
      <c r="R79" s="174">
        <v>2.1000000000000001E-4</v>
      </c>
      <c r="S79" s="150">
        <f>ROUND(F79*(R79),3)</f>
        <v>2E-3</v>
      </c>
      <c r="V79" s="175"/>
      <c r="Z79">
        <v>0</v>
      </c>
    </row>
    <row r="80" spans="1:26" ht="24.95" customHeight="1" x14ac:dyDescent="0.25">
      <c r="A80" s="172"/>
      <c r="B80" s="169" t="s">
        <v>196</v>
      </c>
      <c r="C80" s="173" t="s">
        <v>203</v>
      </c>
      <c r="D80" s="169" t="s">
        <v>204</v>
      </c>
      <c r="E80" s="169" t="s">
        <v>131</v>
      </c>
      <c r="F80" s="170">
        <v>48.9</v>
      </c>
      <c r="G80" s="171"/>
      <c r="H80" s="171"/>
      <c r="I80" s="171">
        <f t="shared" si="15"/>
        <v>0</v>
      </c>
      <c r="J80" s="169">
        <f t="shared" si="16"/>
        <v>417.61</v>
      </c>
      <c r="K80" s="1">
        <f t="shared" si="17"/>
        <v>0</v>
      </c>
      <c r="L80" s="1">
        <f>ROUND(F80*(G80),2)</f>
        <v>0</v>
      </c>
      <c r="M80" s="1"/>
      <c r="N80" s="1">
        <v>8.5399999999999991</v>
      </c>
      <c r="O80" s="1"/>
      <c r="P80" s="168">
        <v>2.1000000000000001E-4</v>
      </c>
      <c r="Q80" s="174"/>
      <c r="R80" s="174">
        <v>2.1000000000000001E-4</v>
      </c>
      <c r="S80" s="150">
        <f>ROUND(F80*(R80),3)</f>
        <v>0.01</v>
      </c>
      <c r="V80" s="175"/>
      <c r="Z80">
        <v>0</v>
      </c>
    </row>
    <row r="81" spans="1:26" ht="24.95" customHeight="1" x14ac:dyDescent="0.25">
      <c r="A81" s="172"/>
      <c r="B81" s="169" t="s">
        <v>196</v>
      </c>
      <c r="C81" s="173" t="s">
        <v>205</v>
      </c>
      <c r="D81" s="169" t="s">
        <v>206</v>
      </c>
      <c r="E81" s="169" t="s">
        <v>131</v>
      </c>
      <c r="F81" s="170">
        <v>15</v>
      </c>
      <c r="G81" s="171"/>
      <c r="H81" s="171"/>
      <c r="I81" s="171">
        <f t="shared" si="15"/>
        <v>0</v>
      </c>
      <c r="J81" s="169">
        <f t="shared" si="16"/>
        <v>145.65</v>
      </c>
      <c r="K81" s="1">
        <f t="shared" si="17"/>
        <v>0</v>
      </c>
      <c r="L81" s="1">
        <f>ROUND(F81*(G81),2)</f>
        <v>0</v>
      </c>
      <c r="M81" s="1"/>
      <c r="N81" s="1">
        <v>9.7100000000000009</v>
      </c>
      <c r="O81" s="1"/>
      <c r="P81" s="168">
        <v>2.1000000000000001E-4</v>
      </c>
      <c r="Q81" s="174"/>
      <c r="R81" s="174">
        <v>2.1000000000000001E-4</v>
      </c>
      <c r="S81" s="150">
        <f>ROUND(F81*(R81),3)</f>
        <v>3.0000000000000001E-3</v>
      </c>
      <c r="V81" s="175"/>
      <c r="Z81">
        <v>0</v>
      </c>
    </row>
    <row r="82" spans="1:26" ht="24.95" customHeight="1" x14ac:dyDescent="0.25">
      <c r="A82" s="172"/>
      <c r="B82" s="169" t="s">
        <v>207</v>
      </c>
      <c r="C82" s="173" t="s">
        <v>208</v>
      </c>
      <c r="D82" s="169" t="s">
        <v>209</v>
      </c>
      <c r="E82" s="169" t="s">
        <v>108</v>
      </c>
      <c r="F82" s="170">
        <v>1.575</v>
      </c>
      <c r="G82" s="171"/>
      <c r="H82" s="171"/>
      <c r="I82" s="171">
        <f t="shared" si="15"/>
        <v>0</v>
      </c>
      <c r="J82" s="169">
        <f t="shared" si="16"/>
        <v>396.46</v>
      </c>
      <c r="K82" s="1">
        <f t="shared" si="17"/>
        <v>0</v>
      </c>
      <c r="L82" s="1"/>
      <c r="M82" s="1">
        <f>ROUND(F82*(G82),2)</f>
        <v>0</v>
      </c>
      <c r="N82" s="1">
        <v>251.72</v>
      </c>
      <c r="O82" s="1"/>
      <c r="P82" s="168">
        <v>0.55000000000000004</v>
      </c>
      <c r="Q82" s="174"/>
      <c r="R82" s="174">
        <v>0.55000000000000004</v>
      </c>
      <c r="S82" s="150">
        <f>ROUND(F82*(R82),3)</f>
        <v>0.86599999999999999</v>
      </c>
      <c r="V82" s="175"/>
      <c r="Z82">
        <v>0</v>
      </c>
    </row>
    <row r="83" spans="1:26" ht="24.95" customHeight="1" x14ac:dyDescent="0.25">
      <c r="A83" s="172"/>
      <c r="B83" s="169" t="s">
        <v>196</v>
      </c>
      <c r="C83" s="173" t="s">
        <v>210</v>
      </c>
      <c r="D83" s="169" t="s">
        <v>211</v>
      </c>
      <c r="E83" s="169" t="s">
        <v>108</v>
      </c>
      <c r="F83" s="170">
        <v>2.0920000000000001</v>
      </c>
      <c r="G83" s="171"/>
      <c r="H83" s="171"/>
      <c r="I83" s="171">
        <f t="shared" si="15"/>
        <v>0</v>
      </c>
      <c r="J83" s="169">
        <f t="shared" si="16"/>
        <v>34.770000000000003</v>
      </c>
      <c r="K83" s="1">
        <f t="shared" si="17"/>
        <v>0</v>
      </c>
      <c r="L83" s="1">
        <f>ROUND(F83*(G83),2)</f>
        <v>0</v>
      </c>
      <c r="M83" s="1"/>
      <c r="N83" s="1">
        <v>16.62</v>
      </c>
      <c r="O83" s="1"/>
      <c r="P83" s="168">
        <v>2.7299999999999998E-2</v>
      </c>
      <c r="Q83" s="174"/>
      <c r="R83" s="174">
        <v>2.7299999999999998E-2</v>
      </c>
      <c r="S83" s="150">
        <f>ROUND(F83*(R83),3)</f>
        <v>5.7000000000000002E-2</v>
      </c>
      <c r="V83" s="175"/>
      <c r="Z83">
        <v>0</v>
      </c>
    </row>
    <row r="84" spans="1:26" ht="24.95" customHeight="1" x14ac:dyDescent="0.25">
      <c r="A84" s="172"/>
      <c r="B84" s="169" t="s">
        <v>196</v>
      </c>
      <c r="C84" s="173" t="s">
        <v>212</v>
      </c>
      <c r="D84" s="169" t="s">
        <v>213</v>
      </c>
      <c r="E84" s="169" t="s">
        <v>186</v>
      </c>
      <c r="F84" s="170">
        <v>4.5</v>
      </c>
      <c r="G84" s="177"/>
      <c r="H84" s="177"/>
      <c r="I84" s="177">
        <f t="shared" si="15"/>
        <v>0</v>
      </c>
      <c r="J84" s="169">
        <f t="shared" si="16"/>
        <v>53.87</v>
      </c>
      <c r="K84" s="1">
        <f t="shared" si="17"/>
        <v>0</v>
      </c>
      <c r="L84" s="1">
        <f>ROUND(F84*(G84),2)</f>
        <v>0</v>
      </c>
      <c r="M84" s="1"/>
      <c r="N84" s="1">
        <v>11.97</v>
      </c>
      <c r="O84" s="1"/>
      <c r="P84" s="161"/>
      <c r="Q84" s="174"/>
      <c r="R84" s="174"/>
      <c r="S84" s="150"/>
      <c r="V84" s="175"/>
      <c r="Z84">
        <v>0</v>
      </c>
    </row>
    <row r="85" spans="1:26" x14ac:dyDescent="0.25">
      <c r="A85" s="150"/>
      <c r="B85" s="150"/>
      <c r="C85" s="150"/>
      <c r="D85" s="150" t="s">
        <v>76</v>
      </c>
      <c r="E85" s="150"/>
      <c r="F85" s="168"/>
      <c r="G85" s="153"/>
      <c r="H85" s="153">
        <f>ROUND((SUM(M76:M84))/1,2)</f>
        <v>0</v>
      </c>
      <c r="I85" s="153">
        <f>ROUND((SUM(I76:I84))/1,2)</f>
        <v>0</v>
      </c>
      <c r="J85" s="150"/>
      <c r="K85" s="150"/>
      <c r="L85" s="150">
        <f>ROUND((SUM(L76:L84))/1,2)</f>
        <v>0</v>
      </c>
      <c r="M85" s="150">
        <f>ROUND((SUM(M76:M84))/1,2)</f>
        <v>0</v>
      </c>
      <c r="N85" s="150"/>
      <c r="O85" s="150"/>
      <c r="P85" s="176">
        <f>ROUND((SUM(P76:P84))/1,2)</f>
        <v>0.57999999999999996</v>
      </c>
      <c r="Q85" s="147"/>
      <c r="R85" s="147"/>
      <c r="S85" s="176">
        <f>ROUND((SUM(S76:S84))/1,2)</f>
        <v>0.94</v>
      </c>
      <c r="T85" s="147"/>
      <c r="U85" s="147"/>
      <c r="V85" s="147"/>
      <c r="W85" s="147"/>
      <c r="X85" s="147"/>
      <c r="Y85" s="147"/>
      <c r="Z85" s="147"/>
    </row>
    <row r="86" spans="1:26" x14ac:dyDescent="0.25">
      <c r="A86" s="1"/>
      <c r="B86" s="1"/>
      <c r="C86" s="1"/>
      <c r="D86" s="1"/>
      <c r="E86" s="1"/>
      <c r="F86" s="161"/>
      <c r="G86" s="143"/>
      <c r="H86" s="143"/>
      <c r="I86" s="143"/>
      <c r="J86" s="1"/>
      <c r="K86" s="1"/>
      <c r="L86" s="1"/>
      <c r="M86" s="1"/>
      <c r="N86" s="1"/>
      <c r="O86" s="1"/>
      <c r="P86" s="1"/>
      <c r="S86" s="1"/>
    </row>
    <row r="87" spans="1:26" x14ac:dyDescent="0.25">
      <c r="A87" s="150"/>
      <c r="B87" s="150"/>
      <c r="C87" s="150"/>
      <c r="D87" s="150" t="s">
        <v>77</v>
      </c>
      <c r="E87" s="150"/>
      <c r="F87" s="168"/>
      <c r="G87" s="151"/>
      <c r="H87" s="151"/>
      <c r="I87" s="151"/>
      <c r="J87" s="150"/>
      <c r="K87" s="150"/>
      <c r="L87" s="150"/>
      <c r="M87" s="150"/>
      <c r="N87" s="150"/>
      <c r="O87" s="150"/>
      <c r="P87" s="150"/>
      <c r="Q87" s="147"/>
      <c r="R87" s="147"/>
      <c r="S87" s="150"/>
      <c r="T87" s="147"/>
      <c r="U87" s="147"/>
      <c r="V87" s="147"/>
      <c r="W87" s="147"/>
      <c r="X87" s="147"/>
      <c r="Y87" s="147"/>
      <c r="Z87" s="147"/>
    </row>
    <row r="88" spans="1:26" ht="24.95" customHeight="1" x14ac:dyDescent="0.25">
      <c r="A88" s="172"/>
      <c r="B88" s="169" t="s">
        <v>115</v>
      </c>
      <c r="C88" s="173" t="s">
        <v>214</v>
      </c>
      <c r="D88" s="169" t="s">
        <v>215</v>
      </c>
      <c r="E88" s="169" t="s">
        <v>101</v>
      </c>
      <c r="F88" s="170">
        <v>81.400000000000006</v>
      </c>
      <c r="G88" s="171"/>
      <c r="H88" s="171"/>
      <c r="I88" s="171">
        <f>ROUND(F88*(G88+H88),2)</f>
        <v>0</v>
      </c>
      <c r="J88" s="169">
        <f>ROUND(F88*(N88),2)</f>
        <v>2288.15</v>
      </c>
      <c r="K88" s="1">
        <f>ROUND(F88*(O88),2)</f>
        <v>0</v>
      </c>
      <c r="L88" s="1">
        <f>ROUND(F88*(G88),2)</f>
        <v>0</v>
      </c>
      <c r="M88" s="1"/>
      <c r="N88" s="1">
        <v>28.11</v>
      </c>
      <c r="O88" s="1"/>
      <c r="P88" s="161"/>
      <c r="Q88" s="174"/>
      <c r="R88" s="174"/>
      <c r="S88" s="150"/>
      <c r="V88" s="175"/>
      <c r="Z88">
        <v>0</v>
      </c>
    </row>
    <row r="89" spans="1:26" ht="24.95" customHeight="1" x14ac:dyDescent="0.25">
      <c r="A89" s="172"/>
      <c r="B89" s="169" t="s">
        <v>115</v>
      </c>
      <c r="C89" s="173" t="s">
        <v>216</v>
      </c>
      <c r="D89" s="169" t="s">
        <v>217</v>
      </c>
      <c r="E89" s="169" t="s">
        <v>101</v>
      </c>
      <c r="F89" s="170">
        <v>7.85</v>
      </c>
      <c r="G89" s="171"/>
      <c r="H89" s="171"/>
      <c r="I89" s="171">
        <f>ROUND(F89*(G89+H89),2)</f>
        <v>0</v>
      </c>
      <c r="J89" s="169">
        <f>ROUND(F89*(N89),2)</f>
        <v>182.67</v>
      </c>
      <c r="K89" s="1">
        <f>ROUND(F89*(O89),2)</f>
        <v>0</v>
      </c>
      <c r="L89" s="1">
        <f>ROUND(F89*(G89),2)</f>
        <v>0</v>
      </c>
      <c r="M89" s="1"/>
      <c r="N89" s="1">
        <v>23.27</v>
      </c>
      <c r="O89" s="1"/>
      <c r="P89" s="161"/>
      <c r="Q89" s="174"/>
      <c r="R89" s="174"/>
      <c r="S89" s="150"/>
      <c r="V89" s="175"/>
      <c r="Z89">
        <v>0</v>
      </c>
    </row>
    <row r="90" spans="1:26" ht="24.95" customHeight="1" x14ac:dyDescent="0.25">
      <c r="A90" s="172"/>
      <c r="B90" s="169" t="s">
        <v>218</v>
      </c>
      <c r="C90" s="173" t="s">
        <v>219</v>
      </c>
      <c r="D90" s="169" t="s">
        <v>220</v>
      </c>
      <c r="E90" s="169" t="s">
        <v>186</v>
      </c>
      <c r="F90" s="170">
        <v>0.8</v>
      </c>
      <c r="G90" s="177"/>
      <c r="H90" s="177"/>
      <c r="I90" s="177">
        <f>ROUND(F90*(G90+H90),2)</f>
        <v>0</v>
      </c>
      <c r="J90" s="169">
        <f>ROUND(F90*(N90),2)</f>
        <v>19.77</v>
      </c>
      <c r="K90" s="1">
        <f>ROUND(F90*(O90),2)</f>
        <v>0</v>
      </c>
      <c r="L90" s="1">
        <f>ROUND(F90*(G90),2)</f>
        <v>0</v>
      </c>
      <c r="M90" s="1"/>
      <c r="N90" s="1">
        <v>24.71</v>
      </c>
      <c r="O90" s="1"/>
      <c r="P90" s="161"/>
      <c r="Q90" s="174"/>
      <c r="R90" s="174"/>
      <c r="S90" s="150"/>
      <c r="V90" s="175"/>
      <c r="Z90">
        <v>0</v>
      </c>
    </row>
    <row r="91" spans="1:26" x14ac:dyDescent="0.25">
      <c r="A91" s="150"/>
      <c r="B91" s="150"/>
      <c r="C91" s="150"/>
      <c r="D91" s="150" t="s">
        <v>77</v>
      </c>
      <c r="E91" s="150"/>
      <c r="F91" s="168"/>
      <c r="G91" s="153"/>
      <c r="H91" s="153">
        <f>ROUND((SUM(M87:M90))/1,2)</f>
        <v>0</v>
      </c>
      <c r="I91" s="153">
        <f>ROUND((SUM(I87:I90))/1,2)</f>
        <v>0</v>
      </c>
      <c r="J91" s="150"/>
      <c r="K91" s="150"/>
      <c r="L91" s="150">
        <f>ROUND((SUM(L87:L90))/1,2)</f>
        <v>0</v>
      </c>
      <c r="M91" s="150">
        <f>ROUND((SUM(M87:M90))/1,2)</f>
        <v>0</v>
      </c>
      <c r="N91" s="150"/>
      <c r="O91" s="150"/>
      <c r="P91" s="176">
        <f>ROUND((SUM(P87:P90))/1,2)</f>
        <v>0</v>
      </c>
      <c r="Q91" s="147"/>
      <c r="R91" s="147"/>
      <c r="S91" s="176">
        <f>ROUND((SUM(S87:S90))/1,2)</f>
        <v>0</v>
      </c>
      <c r="T91" s="147"/>
      <c r="U91" s="147"/>
      <c r="V91" s="147"/>
      <c r="W91" s="147"/>
      <c r="X91" s="147"/>
      <c r="Y91" s="147"/>
      <c r="Z91" s="147"/>
    </row>
    <row r="92" spans="1:26" x14ac:dyDescent="0.25">
      <c r="A92" s="1"/>
      <c r="B92" s="1"/>
      <c r="C92" s="1"/>
      <c r="D92" s="1"/>
      <c r="E92" s="1"/>
      <c r="F92" s="161"/>
      <c r="G92" s="143"/>
      <c r="H92" s="143"/>
      <c r="I92" s="143"/>
      <c r="J92" s="1"/>
      <c r="K92" s="1"/>
      <c r="L92" s="1"/>
      <c r="M92" s="1"/>
      <c r="N92" s="1"/>
      <c r="O92" s="1"/>
      <c r="P92" s="1"/>
      <c r="S92" s="1"/>
    </row>
    <row r="93" spans="1:26" x14ac:dyDescent="0.25">
      <c r="A93" s="150"/>
      <c r="B93" s="150"/>
      <c r="C93" s="150"/>
      <c r="D93" s="150" t="s">
        <v>78</v>
      </c>
      <c r="E93" s="150"/>
      <c r="F93" s="168"/>
      <c r="G93" s="151"/>
      <c r="H93" s="151"/>
      <c r="I93" s="151"/>
      <c r="J93" s="150"/>
      <c r="K93" s="150"/>
      <c r="L93" s="150"/>
      <c r="M93" s="150"/>
      <c r="N93" s="150"/>
      <c r="O93" s="150"/>
      <c r="P93" s="150"/>
      <c r="Q93" s="147"/>
      <c r="R93" s="147"/>
      <c r="S93" s="150"/>
      <c r="T93" s="147"/>
      <c r="U93" s="147"/>
      <c r="V93" s="147"/>
      <c r="W93" s="147"/>
      <c r="X93" s="147"/>
      <c r="Y93" s="147"/>
      <c r="Z93" s="147"/>
    </row>
    <row r="94" spans="1:26" ht="24.95" customHeight="1" x14ac:dyDescent="0.25">
      <c r="A94" s="172"/>
      <c r="B94" s="169" t="s">
        <v>115</v>
      </c>
      <c r="C94" s="173" t="s">
        <v>221</v>
      </c>
      <c r="D94" s="169" t="s">
        <v>222</v>
      </c>
      <c r="E94" s="169" t="s">
        <v>105</v>
      </c>
      <c r="F94" s="170">
        <v>1</v>
      </c>
      <c r="G94" s="171"/>
      <c r="H94" s="171"/>
      <c r="I94" s="171">
        <f t="shared" ref="I94:I104" si="18">ROUND(F94*(G94+H94),2)</f>
        <v>0</v>
      </c>
      <c r="J94" s="169">
        <f t="shared" ref="J94:J104" si="19">ROUND(F94*(N94),2)</f>
        <v>174</v>
      </c>
      <c r="K94" s="1">
        <f t="shared" ref="K94:K104" si="20">ROUND(F94*(O94),2)</f>
        <v>0</v>
      </c>
      <c r="L94" s="1">
        <f>ROUND(F94*(G94),2)</f>
        <v>0</v>
      </c>
      <c r="M94" s="1"/>
      <c r="N94" s="1">
        <v>174</v>
      </c>
      <c r="O94" s="1"/>
      <c r="P94" s="161"/>
      <c r="Q94" s="174"/>
      <c r="R94" s="174"/>
      <c r="S94" s="150"/>
      <c r="V94" s="175"/>
      <c r="Z94">
        <v>0</v>
      </c>
    </row>
    <row r="95" spans="1:26" ht="24.95" customHeight="1" x14ac:dyDescent="0.25">
      <c r="A95" s="172"/>
      <c r="B95" s="169" t="s">
        <v>115</v>
      </c>
      <c r="C95" s="173" t="s">
        <v>223</v>
      </c>
      <c r="D95" s="169" t="s">
        <v>224</v>
      </c>
      <c r="E95" s="169" t="s">
        <v>105</v>
      </c>
      <c r="F95" s="170">
        <v>1</v>
      </c>
      <c r="G95" s="171"/>
      <c r="H95" s="171"/>
      <c r="I95" s="171">
        <f t="shared" si="18"/>
        <v>0</v>
      </c>
      <c r="J95" s="169">
        <f t="shared" si="19"/>
        <v>797</v>
      </c>
      <c r="K95" s="1">
        <f t="shared" si="20"/>
        <v>0</v>
      </c>
      <c r="L95" s="1">
        <f>ROUND(F95*(G95),2)</f>
        <v>0</v>
      </c>
      <c r="M95" s="1"/>
      <c r="N95" s="1">
        <v>797</v>
      </c>
      <c r="O95" s="1"/>
      <c r="P95" s="161"/>
      <c r="Q95" s="174"/>
      <c r="R95" s="174"/>
      <c r="S95" s="150"/>
      <c r="V95" s="175"/>
      <c r="Z95">
        <v>0</v>
      </c>
    </row>
    <row r="96" spans="1:26" ht="24.95" customHeight="1" x14ac:dyDescent="0.25">
      <c r="A96" s="172"/>
      <c r="B96" s="169" t="s">
        <v>115</v>
      </c>
      <c r="C96" s="173" t="s">
        <v>225</v>
      </c>
      <c r="D96" s="169" t="s">
        <v>226</v>
      </c>
      <c r="E96" s="169" t="s">
        <v>131</v>
      </c>
      <c r="F96" s="170">
        <v>4</v>
      </c>
      <c r="G96" s="171"/>
      <c r="H96" s="171"/>
      <c r="I96" s="171">
        <f t="shared" si="18"/>
        <v>0</v>
      </c>
      <c r="J96" s="169">
        <f t="shared" si="19"/>
        <v>116</v>
      </c>
      <c r="K96" s="1">
        <f t="shared" si="20"/>
        <v>0</v>
      </c>
      <c r="L96" s="1">
        <f>ROUND(F96*(G96),2)</f>
        <v>0</v>
      </c>
      <c r="M96" s="1"/>
      <c r="N96" s="1">
        <v>29</v>
      </c>
      <c r="O96" s="1"/>
      <c r="P96" s="161"/>
      <c r="Q96" s="174"/>
      <c r="R96" s="174"/>
      <c r="S96" s="150"/>
      <c r="V96" s="175"/>
      <c r="Z96">
        <v>0</v>
      </c>
    </row>
    <row r="97" spans="1:26" ht="24.95" customHeight="1" x14ac:dyDescent="0.25">
      <c r="A97" s="172"/>
      <c r="B97" s="169" t="s">
        <v>115</v>
      </c>
      <c r="C97" s="173" t="s">
        <v>227</v>
      </c>
      <c r="D97" s="169" t="s">
        <v>228</v>
      </c>
      <c r="E97" s="169" t="s">
        <v>105</v>
      </c>
      <c r="F97" s="170">
        <v>4</v>
      </c>
      <c r="G97" s="171"/>
      <c r="H97" s="171"/>
      <c r="I97" s="171">
        <f t="shared" si="18"/>
        <v>0</v>
      </c>
      <c r="J97" s="169">
        <f t="shared" si="19"/>
        <v>1580</v>
      </c>
      <c r="K97" s="1">
        <f t="shared" si="20"/>
        <v>0</v>
      </c>
      <c r="L97" s="1">
        <f>ROUND(F97*(G97),2)</f>
        <v>0</v>
      </c>
      <c r="M97" s="1"/>
      <c r="N97" s="1">
        <v>395</v>
      </c>
      <c r="O97" s="1"/>
      <c r="P97" s="161"/>
      <c r="Q97" s="174"/>
      <c r="R97" s="174"/>
      <c r="S97" s="150"/>
      <c r="V97" s="175"/>
      <c r="Z97">
        <v>0</v>
      </c>
    </row>
    <row r="98" spans="1:26" ht="24.95" customHeight="1" x14ac:dyDescent="0.25">
      <c r="A98" s="172"/>
      <c r="B98" s="169" t="s">
        <v>229</v>
      </c>
      <c r="C98" s="173" t="s">
        <v>230</v>
      </c>
      <c r="D98" s="169" t="s">
        <v>231</v>
      </c>
      <c r="E98" s="169" t="s">
        <v>105</v>
      </c>
      <c r="F98" s="170">
        <v>3</v>
      </c>
      <c r="G98" s="171"/>
      <c r="H98" s="171"/>
      <c r="I98" s="171">
        <f t="shared" si="18"/>
        <v>0</v>
      </c>
      <c r="J98" s="169">
        <f t="shared" si="19"/>
        <v>48.48</v>
      </c>
      <c r="K98" s="1">
        <f t="shared" si="20"/>
        <v>0</v>
      </c>
      <c r="L98" s="1">
        <f>ROUND(F98*(G98),2)</f>
        <v>0</v>
      </c>
      <c r="M98" s="1"/>
      <c r="N98" s="1">
        <v>16.16</v>
      </c>
      <c r="O98" s="1"/>
      <c r="P98" s="161"/>
      <c r="Q98" s="174"/>
      <c r="R98" s="174"/>
      <c r="S98" s="150"/>
      <c r="V98" s="175"/>
      <c r="Z98">
        <v>0</v>
      </c>
    </row>
    <row r="99" spans="1:26" ht="24.95" customHeight="1" x14ac:dyDescent="0.25">
      <c r="A99" s="172"/>
      <c r="B99" s="169" t="s">
        <v>232</v>
      </c>
      <c r="C99" s="173" t="s">
        <v>233</v>
      </c>
      <c r="D99" s="169" t="s">
        <v>234</v>
      </c>
      <c r="E99" s="169" t="s">
        <v>105</v>
      </c>
      <c r="F99" s="170">
        <v>3</v>
      </c>
      <c r="G99" s="171"/>
      <c r="H99" s="171"/>
      <c r="I99" s="171">
        <f t="shared" si="18"/>
        <v>0</v>
      </c>
      <c r="J99" s="169">
        <f t="shared" si="19"/>
        <v>57.21</v>
      </c>
      <c r="K99" s="1">
        <f t="shared" si="20"/>
        <v>0</v>
      </c>
      <c r="L99" s="1"/>
      <c r="M99" s="1">
        <f>ROUND(F99*(G99),2)</f>
        <v>0</v>
      </c>
      <c r="N99" s="1">
        <v>19.07</v>
      </c>
      <c r="O99" s="1"/>
      <c r="P99" s="161"/>
      <c r="Q99" s="174"/>
      <c r="R99" s="174"/>
      <c r="S99" s="150"/>
      <c r="V99" s="175"/>
      <c r="Z99">
        <v>0</v>
      </c>
    </row>
    <row r="100" spans="1:26" ht="24.95" customHeight="1" x14ac:dyDescent="0.25">
      <c r="A100" s="172"/>
      <c r="B100" s="169" t="s">
        <v>181</v>
      </c>
      <c r="C100" s="173" t="s">
        <v>235</v>
      </c>
      <c r="D100" s="169" t="s">
        <v>236</v>
      </c>
      <c r="E100" s="169" t="s">
        <v>105</v>
      </c>
      <c r="F100" s="170">
        <v>3</v>
      </c>
      <c r="G100" s="171"/>
      <c r="H100" s="171"/>
      <c r="I100" s="171">
        <f t="shared" si="18"/>
        <v>0</v>
      </c>
      <c r="J100" s="169">
        <f t="shared" si="19"/>
        <v>159.75</v>
      </c>
      <c r="K100" s="1">
        <f t="shared" si="20"/>
        <v>0</v>
      </c>
      <c r="L100" s="1"/>
      <c r="M100" s="1">
        <f>ROUND(F100*(G100),2)</f>
        <v>0</v>
      </c>
      <c r="N100" s="1">
        <v>53.25</v>
      </c>
      <c r="O100" s="1"/>
      <c r="P100" s="168">
        <v>2.5000000000000001E-2</v>
      </c>
      <c r="Q100" s="174"/>
      <c r="R100" s="174">
        <v>2.5000000000000001E-2</v>
      </c>
      <c r="S100" s="150">
        <f>ROUND(F100*(R100),3)</f>
        <v>7.4999999999999997E-2</v>
      </c>
      <c r="V100" s="175"/>
      <c r="Z100">
        <v>0</v>
      </c>
    </row>
    <row r="101" spans="1:26" ht="24.95" customHeight="1" x14ac:dyDescent="0.25">
      <c r="A101" s="172"/>
      <c r="B101" s="169" t="s">
        <v>115</v>
      </c>
      <c r="C101" s="173" t="s">
        <v>237</v>
      </c>
      <c r="D101" s="169" t="s">
        <v>238</v>
      </c>
      <c r="E101" s="169" t="s">
        <v>105</v>
      </c>
      <c r="F101" s="170">
        <v>3</v>
      </c>
      <c r="G101" s="171"/>
      <c r="H101" s="171"/>
      <c r="I101" s="171">
        <f t="shared" si="18"/>
        <v>0</v>
      </c>
      <c r="J101" s="169">
        <f t="shared" si="19"/>
        <v>316.5</v>
      </c>
      <c r="K101" s="1">
        <f t="shared" si="20"/>
        <v>0</v>
      </c>
      <c r="L101" s="1">
        <f>ROUND(F101*(G101),2)</f>
        <v>0</v>
      </c>
      <c r="M101" s="1"/>
      <c r="N101" s="1">
        <v>105.5</v>
      </c>
      <c r="O101" s="1"/>
      <c r="P101" s="161"/>
      <c r="Q101" s="174"/>
      <c r="R101" s="174"/>
      <c r="S101" s="150"/>
      <c r="V101" s="175"/>
      <c r="Z101">
        <v>0</v>
      </c>
    </row>
    <row r="102" spans="1:26" ht="24.95" customHeight="1" x14ac:dyDescent="0.25">
      <c r="A102" s="172"/>
      <c r="B102" s="169" t="s">
        <v>229</v>
      </c>
      <c r="C102" s="173" t="s">
        <v>239</v>
      </c>
      <c r="D102" s="169" t="s">
        <v>240</v>
      </c>
      <c r="E102" s="169" t="s">
        <v>105</v>
      </c>
      <c r="F102" s="170">
        <v>3</v>
      </c>
      <c r="G102" s="171"/>
      <c r="H102" s="171"/>
      <c r="I102" s="171">
        <f t="shared" si="18"/>
        <v>0</v>
      </c>
      <c r="J102" s="169">
        <f t="shared" si="19"/>
        <v>136.74</v>
      </c>
      <c r="K102" s="1">
        <f t="shared" si="20"/>
        <v>0</v>
      </c>
      <c r="L102" s="1">
        <f>ROUND(F102*(G102),2)</f>
        <v>0</v>
      </c>
      <c r="M102" s="1"/>
      <c r="N102" s="1">
        <v>45.58</v>
      </c>
      <c r="O102" s="1"/>
      <c r="P102" s="168">
        <v>4.4999999999999999E-4</v>
      </c>
      <c r="Q102" s="174"/>
      <c r="R102" s="174">
        <v>4.4999999999999999E-4</v>
      </c>
      <c r="S102" s="150">
        <f>ROUND(F102*(R102),3)</f>
        <v>1E-3</v>
      </c>
      <c r="V102" s="175"/>
      <c r="Z102">
        <v>0</v>
      </c>
    </row>
    <row r="103" spans="1:26" ht="24.95" customHeight="1" x14ac:dyDescent="0.25">
      <c r="A103" s="172"/>
      <c r="B103" s="169" t="s">
        <v>115</v>
      </c>
      <c r="C103" s="173" t="s">
        <v>241</v>
      </c>
      <c r="D103" s="169" t="s">
        <v>242</v>
      </c>
      <c r="E103" s="169" t="s">
        <v>105</v>
      </c>
      <c r="F103" s="170">
        <v>3</v>
      </c>
      <c r="G103" s="171"/>
      <c r="H103" s="171"/>
      <c r="I103" s="171">
        <f t="shared" si="18"/>
        <v>0</v>
      </c>
      <c r="J103" s="169">
        <f t="shared" si="19"/>
        <v>335.1</v>
      </c>
      <c r="K103" s="1">
        <f t="shared" si="20"/>
        <v>0</v>
      </c>
      <c r="L103" s="1">
        <f>ROUND(F103*(G103),2)</f>
        <v>0</v>
      </c>
      <c r="M103" s="1"/>
      <c r="N103" s="1">
        <v>111.7</v>
      </c>
      <c r="O103" s="1"/>
      <c r="P103" s="161"/>
      <c r="Q103" s="174"/>
      <c r="R103" s="174"/>
      <c r="S103" s="150"/>
      <c r="V103" s="175"/>
      <c r="Z103">
        <v>0</v>
      </c>
    </row>
    <row r="104" spans="1:26" ht="24.95" customHeight="1" x14ac:dyDescent="0.25">
      <c r="A104" s="172"/>
      <c r="B104" s="169" t="s">
        <v>229</v>
      </c>
      <c r="C104" s="173" t="s">
        <v>243</v>
      </c>
      <c r="D104" s="169" t="s">
        <v>244</v>
      </c>
      <c r="E104" s="169" t="s">
        <v>186</v>
      </c>
      <c r="F104" s="170">
        <v>0.55000000000000004</v>
      </c>
      <c r="G104" s="177"/>
      <c r="H104" s="177"/>
      <c r="I104" s="177">
        <f t="shared" si="18"/>
        <v>0</v>
      </c>
      <c r="J104" s="169">
        <f t="shared" si="19"/>
        <v>20.47</v>
      </c>
      <c r="K104" s="1">
        <f t="shared" si="20"/>
        <v>0</v>
      </c>
      <c r="L104" s="1">
        <f>ROUND(F104*(G104),2)</f>
        <v>0</v>
      </c>
      <c r="M104" s="1"/>
      <c r="N104" s="1">
        <v>37.21</v>
      </c>
      <c r="O104" s="1"/>
      <c r="P104" s="161"/>
      <c r="Q104" s="174"/>
      <c r="R104" s="174"/>
      <c r="S104" s="150"/>
      <c r="V104" s="175"/>
      <c r="Z104">
        <v>0</v>
      </c>
    </row>
    <row r="105" spans="1:26" x14ac:dyDescent="0.25">
      <c r="A105" s="150"/>
      <c r="B105" s="150"/>
      <c r="C105" s="150"/>
      <c r="D105" s="150" t="s">
        <v>78</v>
      </c>
      <c r="E105" s="150"/>
      <c r="F105" s="168"/>
      <c r="G105" s="153"/>
      <c r="H105" s="153">
        <f>ROUND((SUM(M93:M104))/1,2)</f>
        <v>0</v>
      </c>
      <c r="I105" s="153">
        <f>ROUND((SUM(I93:I104))/1,2)</f>
        <v>0</v>
      </c>
      <c r="J105" s="150"/>
      <c r="K105" s="150"/>
      <c r="L105" s="150">
        <f>ROUND((SUM(L93:L104))/1,2)</f>
        <v>0</v>
      </c>
      <c r="M105" s="150">
        <f>ROUND((SUM(M93:M104))/1,2)</f>
        <v>0</v>
      </c>
      <c r="N105" s="150"/>
      <c r="O105" s="150"/>
      <c r="P105" s="176">
        <f>ROUND((SUM(P93:P104))/1,2)</f>
        <v>0.03</v>
      </c>
      <c r="Q105" s="147"/>
      <c r="R105" s="147"/>
      <c r="S105" s="176">
        <f>ROUND((SUM(S93:S104))/1,2)</f>
        <v>0.08</v>
      </c>
      <c r="T105" s="147"/>
      <c r="U105" s="147"/>
      <c r="V105" s="147"/>
      <c r="W105" s="147"/>
      <c r="X105" s="147"/>
      <c r="Y105" s="147"/>
      <c r="Z105" s="147"/>
    </row>
    <row r="106" spans="1:26" x14ac:dyDescent="0.25">
      <c r="A106" s="1"/>
      <c r="B106" s="1"/>
      <c r="C106" s="1"/>
      <c r="D106" s="1"/>
      <c r="E106" s="1"/>
      <c r="F106" s="161"/>
      <c r="G106" s="143"/>
      <c r="H106" s="143"/>
      <c r="I106" s="143"/>
      <c r="J106" s="1"/>
      <c r="K106" s="1"/>
      <c r="L106" s="1"/>
      <c r="M106" s="1"/>
      <c r="N106" s="1"/>
      <c r="O106" s="1"/>
      <c r="P106" s="1"/>
      <c r="S106" s="1"/>
    </row>
    <row r="107" spans="1:26" x14ac:dyDescent="0.25">
      <c r="A107" s="150"/>
      <c r="B107" s="150"/>
      <c r="C107" s="150"/>
      <c r="D107" s="150" t="s">
        <v>79</v>
      </c>
      <c r="E107" s="150"/>
      <c r="F107" s="168"/>
      <c r="G107" s="151"/>
      <c r="H107" s="151"/>
      <c r="I107" s="151"/>
      <c r="J107" s="150"/>
      <c r="K107" s="150"/>
      <c r="L107" s="150"/>
      <c r="M107" s="150"/>
      <c r="N107" s="150"/>
      <c r="O107" s="150"/>
      <c r="P107" s="150"/>
      <c r="Q107" s="147"/>
      <c r="R107" s="147"/>
      <c r="S107" s="150"/>
      <c r="T107" s="147"/>
      <c r="U107" s="147"/>
      <c r="V107" s="147"/>
      <c r="W107" s="147"/>
      <c r="X107" s="147"/>
      <c r="Y107" s="147"/>
      <c r="Z107" s="147"/>
    </row>
    <row r="108" spans="1:26" ht="24.95" customHeight="1" x14ac:dyDescent="0.25">
      <c r="A108" s="172"/>
      <c r="B108" s="169" t="s">
        <v>115</v>
      </c>
      <c r="C108" s="173" t="s">
        <v>245</v>
      </c>
      <c r="D108" s="169" t="s">
        <v>246</v>
      </c>
      <c r="E108" s="169" t="s">
        <v>131</v>
      </c>
      <c r="F108" s="170">
        <v>5.0999999999999996</v>
      </c>
      <c r="G108" s="171"/>
      <c r="H108" s="171"/>
      <c r="I108" s="171">
        <f>ROUND(F108*(G108+H108),2)</f>
        <v>0</v>
      </c>
      <c r="J108" s="169">
        <f>ROUND(F108*(N108),2)</f>
        <v>13.36</v>
      </c>
      <c r="K108" s="1">
        <f>ROUND(F108*(O108),2)</f>
        <v>0</v>
      </c>
      <c r="L108" s="1">
        <f>ROUND(F108*(G108),2)</f>
        <v>0</v>
      </c>
      <c r="M108" s="1"/>
      <c r="N108" s="1">
        <v>2.62</v>
      </c>
      <c r="O108" s="1"/>
      <c r="P108" s="161"/>
      <c r="Q108" s="174"/>
      <c r="R108" s="174"/>
      <c r="S108" s="150"/>
      <c r="V108" s="175"/>
      <c r="Z108">
        <v>0</v>
      </c>
    </row>
    <row r="109" spans="1:26" ht="24.95" customHeight="1" x14ac:dyDescent="0.25">
      <c r="A109" s="172"/>
      <c r="B109" s="169" t="s">
        <v>115</v>
      </c>
      <c r="C109" s="173" t="s">
        <v>247</v>
      </c>
      <c r="D109" s="169" t="s">
        <v>248</v>
      </c>
      <c r="E109" s="169" t="s">
        <v>105</v>
      </c>
      <c r="F109" s="170">
        <v>17.34</v>
      </c>
      <c r="G109" s="171"/>
      <c r="H109" s="171"/>
      <c r="I109" s="171">
        <f>ROUND(F109*(G109+H109),2)</f>
        <v>0</v>
      </c>
      <c r="J109" s="169">
        <f>ROUND(F109*(N109),2)</f>
        <v>29.13</v>
      </c>
      <c r="K109" s="1">
        <f>ROUND(F109*(O109),2)</f>
        <v>0</v>
      </c>
      <c r="L109" s="1">
        <f>ROUND(F109*(G109),2)</f>
        <v>0</v>
      </c>
      <c r="M109" s="1"/>
      <c r="N109" s="1">
        <v>1.6800000000000002</v>
      </c>
      <c r="O109" s="1"/>
      <c r="P109" s="161"/>
      <c r="Q109" s="174"/>
      <c r="R109" s="174"/>
      <c r="S109" s="150"/>
      <c r="V109" s="175"/>
      <c r="Z109">
        <v>0</v>
      </c>
    </row>
    <row r="110" spans="1:26" ht="24.95" customHeight="1" x14ac:dyDescent="0.25">
      <c r="A110" s="172"/>
      <c r="B110" s="169" t="s">
        <v>249</v>
      </c>
      <c r="C110" s="173" t="s">
        <v>250</v>
      </c>
      <c r="D110" s="169" t="s">
        <v>251</v>
      </c>
      <c r="E110" s="169" t="s">
        <v>101</v>
      </c>
      <c r="F110" s="170">
        <v>7.85</v>
      </c>
      <c r="G110" s="171"/>
      <c r="H110" s="171"/>
      <c r="I110" s="171">
        <f>ROUND(F110*(G110+H110),2)</f>
        <v>0</v>
      </c>
      <c r="J110" s="169">
        <f>ROUND(F110*(N110),2)</f>
        <v>130.86000000000001</v>
      </c>
      <c r="K110" s="1">
        <f>ROUND(F110*(O110),2)</f>
        <v>0</v>
      </c>
      <c r="L110" s="1">
        <f>ROUND(F110*(G110),2)</f>
        <v>0</v>
      </c>
      <c r="M110" s="1"/>
      <c r="N110" s="1">
        <v>16.670000000000002</v>
      </c>
      <c r="O110" s="1"/>
      <c r="P110" s="168">
        <v>4.9100000000000003E-3</v>
      </c>
      <c r="Q110" s="174"/>
      <c r="R110" s="174">
        <v>4.9100000000000003E-3</v>
      </c>
      <c r="S110" s="150">
        <f>ROUND(F110*(R110),3)</f>
        <v>3.9E-2</v>
      </c>
      <c r="V110" s="175"/>
      <c r="Z110">
        <v>0</v>
      </c>
    </row>
    <row r="111" spans="1:26" ht="24.95" customHeight="1" x14ac:dyDescent="0.25">
      <c r="A111" s="172"/>
      <c r="B111" s="169" t="s">
        <v>115</v>
      </c>
      <c r="C111" s="173" t="s">
        <v>252</v>
      </c>
      <c r="D111" s="169" t="s">
        <v>253</v>
      </c>
      <c r="E111" s="169" t="s">
        <v>101</v>
      </c>
      <c r="F111" s="170">
        <v>8.0069999999999997</v>
      </c>
      <c r="G111" s="171"/>
      <c r="H111" s="171"/>
      <c r="I111" s="171">
        <f>ROUND(F111*(G111+H111),2)</f>
        <v>0</v>
      </c>
      <c r="J111" s="169">
        <f>ROUND(F111*(N111),2)</f>
        <v>102.49</v>
      </c>
      <c r="K111" s="1">
        <f>ROUND(F111*(O111),2)</f>
        <v>0</v>
      </c>
      <c r="L111" s="1">
        <f>ROUND(F111*(G111),2)</f>
        <v>0</v>
      </c>
      <c r="M111" s="1"/>
      <c r="N111" s="1">
        <v>12.8</v>
      </c>
      <c r="O111" s="1"/>
      <c r="P111" s="161"/>
      <c r="Q111" s="174"/>
      <c r="R111" s="174"/>
      <c r="S111" s="150"/>
      <c r="V111" s="175"/>
      <c r="Z111">
        <v>0</v>
      </c>
    </row>
    <row r="112" spans="1:26" ht="24.95" customHeight="1" x14ac:dyDescent="0.25">
      <c r="A112" s="172"/>
      <c r="B112" s="169" t="s">
        <v>249</v>
      </c>
      <c r="C112" s="173" t="s">
        <v>254</v>
      </c>
      <c r="D112" s="169" t="s">
        <v>255</v>
      </c>
      <c r="E112" s="169" t="s">
        <v>186</v>
      </c>
      <c r="F112" s="170">
        <v>3.55</v>
      </c>
      <c r="G112" s="177"/>
      <c r="H112" s="177"/>
      <c r="I112" s="177">
        <f>ROUND(F112*(G112+H112),2)</f>
        <v>0</v>
      </c>
      <c r="J112" s="169">
        <f>ROUND(F112*(N112),2)</f>
        <v>9.8000000000000007</v>
      </c>
      <c r="K112" s="1">
        <f>ROUND(F112*(O112),2)</f>
        <v>0</v>
      </c>
      <c r="L112" s="1">
        <f>ROUND(F112*(G112),2)</f>
        <v>0</v>
      </c>
      <c r="M112" s="1"/>
      <c r="N112" s="1">
        <v>2.76</v>
      </c>
      <c r="O112" s="1"/>
      <c r="P112" s="161"/>
      <c r="Q112" s="174"/>
      <c r="R112" s="174"/>
      <c r="S112" s="150"/>
      <c r="V112" s="175"/>
      <c r="Z112">
        <v>0</v>
      </c>
    </row>
    <row r="113" spans="1:26" x14ac:dyDescent="0.25">
      <c r="A113" s="150"/>
      <c r="B113" s="150"/>
      <c r="C113" s="150"/>
      <c r="D113" s="150" t="s">
        <v>79</v>
      </c>
      <c r="E113" s="150"/>
      <c r="F113" s="168"/>
      <c r="G113" s="153"/>
      <c r="H113" s="153">
        <f>ROUND((SUM(M107:M112))/1,2)</f>
        <v>0</v>
      </c>
      <c r="I113" s="153">
        <f>ROUND((SUM(I107:I112))/1,2)</f>
        <v>0</v>
      </c>
      <c r="J113" s="150"/>
      <c r="K113" s="150"/>
      <c r="L113" s="150">
        <f>ROUND((SUM(L107:L112))/1,2)</f>
        <v>0</v>
      </c>
      <c r="M113" s="150">
        <f>ROUND((SUM(M107:M112))/1,2)</f>
        <v>0</v>
      </c>
      <c r="N113" s="150"/>
      <c r="O113" s="150"/>
      <c r="P113" s="176">
        <f>ROUND((SUM(P107:P112))/1,2)</f>
        <v>0</v>
      </c>
      <c r="Q113" s="147"/>
      <c r="R113" s="147"/>
      <c r="S113" s="176">
        <f>ROUND((SUM(S107:S112))/1,2)</f>
        <v>0.04</v>
      </c>
      <c r="T113" s="147"/>
      <c r="U113" s="147"/>
      <c r="V113" s="147"/>
      <c r="W113" s="147"/>
      <c r="X113" s="147"/>
      <c r="Y113" s="147"/>
      <c r="Z113" s="147"/>
    </row>
    <row r="114" spans="1:26" x14ac:dyDescent="0.25">
      <c r="A114" s="1"/>
      <c r="B114" s="1"/>
      <c r="C114" s="1"/>
      <c r="D114" s="1"/>
      <c r="E114" s="1"/>
      <c r="F114" s="161"/>
      <c r="G114" s="143"/>
      <c r="H114" s="143"/>
      <c r="I114" s="143"/>
      <c r="J114" s="1"/>
      <c r="K114" s="1"/>
      <c r="L114" s="1"/>
      <c r="M114" s="1"/>
      <c r="N114" s="1"/>
      <c r="O114" s="1"/>
      <c r="P114" s="1"/>
      <c r="S114" s="1"/>
    </row>
    <row r="115" spans="1:26" x14ac:dyDescent="0.25">
      <c r="A115" s="150"/>
      <c r="B115" s="150"/>
      <c r="C115" s="150"/>
      <c r="D115" s="150" t="s">
        <v>80</v>
      </c>
      <c r="E115" s="150"/>
      <c r="F115" s="168"/>
      <c r="G115" s="151"/>
      <c r="H115" s="151"/>
      <c r="I115" s="151"/>
      <c r="J115" s="150"/>
      <c r="K115" s="150"/>
      <c r="L115" s="150"/>
      <c r="M115" s="150"/>
      <c r="N115" s="150"/>
      <c r="O115" s="150"/>
      <c r="P115" s="150"/>
      <c r="Q115" s="147"/>
      <c r="R115" s="147"/>
      <c r="S115" s="150"/>
      <c r="T115" s="147"/>
      <c r="U115" s="147"/>
      <c r="V115" s="147"/>
      <c r="W115" s="147"/>
      <c r="X115" s="147"/>
      <c r="Y115" s="147"/>
      <c r="Z115" s="147"/>
    </row>
    <row r="116" spans="1:26" ht="24.95" customHeight="1" x14ac:dyDescent="0.25">
      <c r="A116" s="172"/>
      <c r="B116" s="169" t="s">
        <v>256</v>
      </c>
      <c r="C116" s="173" t="s">
        <v>257</v>
      </c>
      <c r="D116" s="169" t="s">
        <v>258</v>
      </c>
      <c r="E116" s="169" t="s">
        <v>131</v>
      </c>
      <c r="F116" s="170">
        <v>9.66</v>
      </c>
      <c r="G116" s="171"/>
      <c r="H116" s="171"/>
      <c r="I116" s="171">
        <f>ROUND(F116*(G116+H116),2)</f>
        <v>0</v>
      </c>
      <c r="J116" s="169">
        <f>ROUND(F116*(N116),2)</f>
        <v>116.4</v>
      </c>
      <c r="K116" s="1">
        <f>ROUND(F116*(O116),2)</f>
        <v>0</v>
      </c>
      <c r="L116" s="1">
        <f>ROUND(F116*(G116),2)</f>
        <v>0</v>
      </c>
      <c r="M116" s="1"/>
      <c r="N116" s="1">
        <v>12.05</v>
      </c>
      <c r="O116" s="1"/>
      <c r="P116" s="168">
        <v>4.4510000000000001E-2</v>
      </c>
      <c r="Q116" s="174"/>
      <c r="R116" s="174">
        <v>4.4510000000000001E-2</v>
      </c>
      <c r="S116" s="150">
        <f>ROUND(F116*(R116),3)</f>
        <v>0.43</v>
      </c>
      <c r="V116" s="175"/>
      <c r="Z116">
        <v>0</v>
      </c>
    </row>
    <row r="117" spans="1:26" ht="24.95" customHeight="1" x14ac:dyDescent="0.25">
      <c r="A117" s="172"/>
      <c r="B117" s="169" t="s">
        <v>115</v>
      </c>
      <c r="C117" s="173" t="s">
        <v>259</v>
      </c>
      <c r="D117" s="169" t="s">
        <v>260</v>
      </c>
      <c r="E117" s="169" t="s">
        <v>131</v>
      </c>
      <c r="F117" s="170">
        <v>9.66</v>
      </c>
      <c r="G117" s="171"/>
      <c r="H117" s="171"/>
      <c r="I117" s="171">
        <f>ROUND(F117*(G117+H117),2)</f>
        <v>0</v>
      </c>
      <c r="J117" s="169">
        <f>ROUND(F117*(N117),2)</f>
        <v>827.86</v>
      </c>
      <c r="K117" s="1">
        <f>ROUND(F117*(O117),2)</f>
        <v>0</v>
      </c>
      <c r="L117" s="1">
        <f>ROUND(F117*(G117),2)</f>
        <v>0</v>
      </c>
      <c r="M117" s="1"/>
      <c r="N117" s="1">
        <v>85.7</v>
      </c>
      <c r="O117" s="1"/>
      <c r="P117" s="161"/>
      <c r="Q117" s="174"/>
      <c r="R117" s="174"/>
      <c r="S117" s="150"/>
      <c r="V117" s="175"/>
      <c r="Z117">
        <v>0</v>
      </c>
    </row>
    <row r="118" spans="1:26" ht="24.95" customHeight="1" x14ac:dyDescent="0.25">
      <c r="A118" s="172"/>
      <c r="B118" s="169" t="s">
        <v>256</v>
      </c>
      <c r="C118" s="173" t="s">
        <v>261</v>
      </c>
      <c r="D118" s="169" t="s">
        <v>262</v>
      </c>
      <c r="E118" s="169" t="s">
        <v>186</v>
      </c>
      <c r="F118" s="170">
        <v>3</v>
      </c>
      <c r="G118" s="177"/>
      <c r="H118" s="177"/>
      <c r="I118" s="177">
        <f>ROUND(F118*(G118+H118),2)</f>
        <v>0</v>
      </c>
      <c r="J118" s="169">
        <f>ROUND(F118*(N118),2)</f>
        <v>28.32</v>
      </c>
      <c r="K118" s="1">
        <f>ROUND(F118*(O118),2)</f>
        <v>0</v>
      </c>
      <c r="L118" s="1">
        <f>ROUND(F118*(G118),2)</f>
        <v>0</v>
      </c>
      <c r="M118" s="1"/>
      <c r="N118" s="1">
        <v>9.44</v>
      </c>
      <c r="O118" s="1"/>
      <c r="P118" s="161"/>
      <c r="Q118" s="174"/>
      <c r="R118" s="174"/>
      <c r="S118" s="150"/>
      <c r="V118" s="175"/>
      <c r="Z118">
        <v>0</v>
      </c>
    </row>
    <row r="119" spans="1:26" x14ac:dyDescent="0.25">
      <c r="A119" s="150"/>
      <c r="B119" s="150"/>
      <c r="C119" s="150"/>
      <c r="D119" s="150" t="s">
        <v>80</v>
      </c>
      <c r="E119" s="150"/>
      <c r="F119" s="168"/>
      <c r="G119" s="153"/>
      <c r="H119" s="153">
        <f>ROUND((SUM(M115:M118))/1,2)</f>
        <v>0</v>
      </c>
      <c r="I119" s="153">
        <f>ROUND((SUM(I115:I118))/1,2)</f>
        <v>0</v>
      </c>
      <c r="J119" s="150"/>
      <c r="K119" s="150"/>
      <c r="L119" s="150">
        <f>ROUND((SUM(L115:L118))/1,2)</f>
        <v>0</v>
      </c>
      <c r="M119" s="150">
        <f>ROUND((SUM(M115:M118))/1,2)</f>
        <v>0</v>
      </c>
      <c r="N119" s="150"/>
      <c r="O119" s="150"/>
      <c r="P119" s="176">
        <f>ROUND((SUM(P115:P118))/1,2)</f>
        <v>0.04</v>
      </c>
      <c r="Q119" s="147"/>
      <c r="R119" s="147"/>
      <c r="S119" s="176">
        <f>ROUND((SUM(S115:S118))/1,2)</f>
        <v>0.43</v>
      </c>
      <c r="T119" s="147"/>
      <c r="U119" s="147"/>
      <c r="V119" s="147"/>
      <c r="W119" s="147"/>
      <c r="X119" s="147"/>
      <c r="Y119" s="147"/>
      <c r="Z119" s="147"/>
    </row>
    <row r="120" spans="1:26" x14ac:dyDescent="0.25">
      <c r="A120" s="1"/>
      <c r="B120" s="1"/>
      <c r="C120" s="1"/>
      <c r="D120" s="1"/>
      <c r="E120" s="1"/>
      <c r="F120" s="161"/>
      <c r="G120" s="143"/>
      <c r="H120" s="143"/>
      <c r="I120" s="143"/>
      <c r="J120" s="1"/>
      <c r="K120" s="1"/>
      <c r="L120" s="1"/>
      <c r="M120" s="1"/>
      <c r="N120" s="1"/>
      <c r="O120" s="1"/>
      <c r="P120" s="1"/>
      <c r="S120" s="1"/>
    </row>
    <row r="121" spans="1:26" x14ac:dyDescent="0.25">
      <c r="A121" s="150"/>
      <c r="B121" s="150"/>
      <c r="C121" s="150"/>
      <c r="D121" s="150" t="s">
        <v>81</v>
      </c>
      <c r="E121" s="150"/>
      <c r="F121" s="168"/>
      <c r="G121" s="151"/>
      <c r="H121" s="151"/>
      <c r="I121" s="151"/>
      <c r="J121" s="150"/>
      <c r="K121" s="150"/>
      <c r="L121" s="150"/>
      <c r="M121" s="150"/>
      <c r="N121" s="150"/>
      <c r="O121" s="150"/>
      <c r="P121" s="150"/>
      <c r="Q121" s="147"/>
      <c r="R121" s="147"/>
      <c r="S121" s="150"/>
      <c r="T121" s="147"/>
      <c r="U121" s="147"/>
      <c r="V121" s="147"/>
      <c r="W121" s="147"/>
      <c r="X121" s="147"/>
      <c r="Y121" s="147"/>
      <c r="Z121" s="147"/>
    </row>
    <row r="122" spans="1:26" ht="24.95" customHeight="1" x14ac:dyDescent="0.25">
      <c r="A122" s="172"/>
      <c r="B122" s="169" t="s">
        <v>263</v>
      </c>
      <c r="C122" s="173" t="s">
        <v>264</v>
      </c>
      <c r="D122" s="169" t="s">
        <v>265</v>
      </c>
      <c r="E122" s="169" t="s">
        <v>131</v>
      </c>
      <c r="F122" s="170">
        <v>20</v>
      </c>
      <c r="G122" s="171"/>
      <c r="H122" s="171"/>
      <c r="I122" s="171">
        <f>ROUND(F122*(G122+H122),2)</f>
        <v>0</v>
      </c>
      <c r="J122" s="169">
        <f>ROUND(F122*(N122),2)</f>
        <v>25</v>
      </c>
      <c r="K122" s="1">
        <f>ROUND(F122*(O122),2)</f>
        <v>0</v>
      </c>
      <c r="L122" s="1">
        <f>ROUND(F122*(G122),2)</f>
        <v>0</v>
      </c>
      <c r="M122" s="1"/>
      <c r="N122" s="1">
        <v>1.25</v>
      </c>
      <c r="O122" s="1"/>
      <c r="P122" s="168">
        <v>7.6600000000000001E-3</v>
      </c>
      <c r="Q122" s="174"/>
      <c r="R122" s="174">
        <v>7.6600000000000001E-3</v>
      </c>
      <c r="S122" s="150">
        <f>ROUND(F122*(R122),3)</f>
        <v>0.153</v>
      </c>
      <c r="V122" s="175"/>
      <c r="Z122">
        <v>0</v>
      </c>
    </row>
    <row r="123" spans="1:26" ht="24.95" customHeight="1" x14ac:dyDescent="0.25">
      <c r="A123" s="172"/>
      <c r="B123" s="169" t="s">
        <v>263</v>
      </c>
      <c r="C123" s="173" t="s">
        <v>266</v>
      </c>
      <c r="D123" s="169" t="s">
        <v>267</v>
      </c>
      <c r="E123" s="169" t="s">
        <v>101</v>
      </c>
      <c r="F123" s="170">
        <v>5</v>
      </c>
      <c r="G123" s="171"/>
      <c r="H123" s="171"/>
      <c r="I123" s="171">
        <f>ROUND(F123*(G123+H123),2)</f>
        <v>0</v>
      </c>
      <c r="J123" s="169">
        <f>ROUND(F123*(N123),2)</f>
        <v>167.15</v>
      </c>
      <c r="K123" s="1">
        <f>ROUND(F123*(O123),2)</f>
        <v>0</v>
      </c>
      <c r="L123" s="1">
        <f>ROUND(F123*(G123),2)</f>
        <v>0</v>
      </c>
      <c r="M123" s="1"/>
      <c r="N123" s="1">
        <v>33.43</v>
      </c>
      <c r="O123" s="1"/>
      <c r="P123" s="168">
        <v>5.7149999999999999E-2</v>
      </c>
      <c r="Q123" s="174"/>
      <c r="R123" s="174">
        <v>5.7149999999999999E-2</v>
      </c>
      <c r="S123" s="150">
        <f>ROUND(F123*(R123),3)</f>
        <v>0.28599999999999998</v>
      </c>
      <c r="V123" s="175"/>
      <c r="Z123">
        <v>0</v>
      </c>
    </row>
    <row r="124" spans="1:26" ht="24.95" customHeight="1" x14ac:dyDescent="0.25">
      <c r="A124" s="172"/>
      <c r="B124" s="169" t="s">
        <v>263</v>
      </c>
      <c r="C124" s="173" t="s">
        <v>268</v>
      </c>
      <c r="D124" s="169" t="s">
        <v>269</v>
      </c>
      <c r="E124" s="169" t="s">
        <v>186</v>
      </c>
      <c r="F124" s="170">
        <v>3.2</v>
      </c>
      <c r="G124" s="177"/>
      <c r="H124" s="177"/>
      <c r="I124" s="177">
        <f>ROUND(F124*(G124+H124),2)</f>
        <v>0</v>
      </c>
      <c r="J124" s="169">
        <f>ROUND(F124*(N124),2)</f>
        <v>6.14</v>
      </c>
      <c r="K124" s="1">
        <f>ROUND(F124*(O124),2)</f>
        <v>0</v>
      </c>
      <c r="L124" s="1">
        <f>ROUND(F124*(G124),2)</f>
        <v>0</v>
      </c>
      <c r="M124" s="1"/>
      <c r="N124" s="1">
        <v>1.92</v>
      </c>
      <c r="O124" s="1"/>
      <c r="P124" s="161"/>
      <c r="Q124" s="174"/>
      <c r="R124" s="174"/>
      <c r="S124" s="150"/>
      <c r="V124" s="175"/>
      <c r="Z124">
        <v>0</v>
      </c>
    </row>
    <row r="125" spans="1:26" x14ac:dyDescent="0.25">
      <c r="A125" s="150"/>
      <c r="B125" s="150"/>
      <c r="C125" s="150"/>
      <c r="D125" s="150" t="s">
        <v>81</v>
      </c>
      <c r="E125" s="150"/>
      <c r="F125" s="168"/>
      <c r="G125" s="153"/>
      <c r="H125" s="153">
        <f>ROUND((SUM(M121:M124))/1,2)</f>
        <v>0</v>
      </c>
      <c r="I125" s="153">
        <f>ROUND((SUM(I121:I124))/1,2)</f>
        <v>0</v>
      </c>
      <c r="J125" s="150"/>
      <c r="K125" s="150"/>
      <c r="L125" s="150">
        <f>ROUND((SUM(L121:L124))/1,2)</f>
        <v>0</v>
      </c>
      <c r="M125" s="150">
        <f>ROUND((SUM(M121:M124))/1,2)</f>
        <v>0</v>
      </c>
      <c r="N125" s="150"/>
      <c r="O125" s="150"/>
      <c r="P125" s="176">
        <f>ROUND((SUM(P121:P124))/1,2)</f>
        <v>0.06</v>
      </c>
      <c r="Q125" s="147"/>
      <c r="R125" s="147"/>
      <c r="S125" s="176">
        <f>ROUND((SUM(S121:S124))/1,2)</f>
        <v>0.44</v>
      </c>
      <c r="T125" s="147"/>
      <c r="U125" s="147"/>
      <c r="V125" s="147"/>
      <c r="W125" s="147"/>
      <c r="X125" s="147"/>
      <c r="Y125" s="147"/>
      <c r="Z125" s="147"/>
    </row>
    <row r="126" spans="1:26" x14ac:dyDescent="0.25">
      <c r="A126" s="1"/>
      <c r="B126" s="1"/>
      <c r="C126" s="1"/>
      <c r="D126" s="1"/>
      <c r="E126" s="1"/>
      <c r="F126" s="161"/>
      <c r="G126" s="143"/>
      <c r="H126" s="143"/>
      <c r="I126" s="143"/>
      <c r="J126" s="1"/>
      <c r="K126" s="1"/>
      <c r="L126" s="1"/>
      <c r="M126" s="1"/>
      <c r="N126" s="1"/>
      <c r="O126" s="1"/>
      <c r="P126" s="1"/>
      <c r="S126" s="1"/>
    </row>
    <row r="127" spans="1:26" x14ac:dyDescent="0.25">
      <c r="A127" s="150"/>
      <c r="B127" s="150"/>
      <c r="C127" s="150"/>
      <c r="D127" s="150" t="s">
        <v>82</v>
      </c>
      <c r="E127" s="150"/>
      <c r="F127" s="168"/>
      <c r="G127" s="151"/>
      <c r="H127" s="151"/>
      <c r="I127" s="151"/>
      <c r="J127" s="150"/>
      <c r="K127" s="150"/>
      <c r="L127" s="150"/>
      <c r="M127" s="150"/>
      <c r="N127" s="150"/>
      <c r="O127" s="150"/>
      <c r="P127" s="150"/>
      <c r="Q127" s="147"/>
      <c r="R127" s="147"/>
      <c r="S127" s="150"/>
      <c r="T127" s="147"/>
      <c r="U127" s="147"/>
      <c r="V127" s="147"/>
      <c r="W127" s="147"/>
      <c r="X127" s="147"/>
      <c r="Y127" s="147"/>
      <c r="Z127" s="147"/>
    </row>
    <row r="128" spans="1:26" ht="24.95" customHeight="1" x14ac:dyDescent="0.25">
      <c r="A128" s="172"/>
      <c r="B128" s="169" t="s">
        <v>270</v>
      </c>
      <c r="C128" s="173" t="s">
        <v>271</v>
      </c>
      <c r="D128" s="169" t="s">
        <v>272</v>
      </c>
      <c r="E128" s="169" t="s">
        <v>101</v>
      </c>
      <c r="F128" s="170">
        <v>15.673999999999999</v>
      </c>
      <c r="G128" s="171"/>
      <c r="H128" s="171"/>
      <c r="I128" s="171">
        <f>ROUND(F128*(G128+H128),2)</f>
        <v>0</v>
      </c>
      <c r="J128" s="169">
        <f>ROUND(F128*(N128),2)</f>
        <v>300.63</v>
      </c>
      <c r="K128" s="1">
        <f>ROUND(F128*(O128),2)</f>
        <v>0</v>
      </c>
      <c r="L128" s="1">
        <f>ROUND(F128*(G128),2)</f>
        <v>0</v>
      </c>
      <c r="M128" s="1"/>
      <c r="N128" s="1">
        <v>19.18</v>
      </c>
      <c r="O128" s="1"/>
      <c r="P128" s="168">
        <v>4.9830600000000001E-4</v>
      </c>
      <c r="Q128" s="174"/>
      <c r="R128" s="174">
        <v>4.9830600000000001E-4</v>
      </c>
      <c r="S128" s="150">
        <f>ROUND(F128*(R128),3)</f>
        <v>8.0000000000000002E-3</v>
      </c>
      <c r="V128" s="175"/>
      <c r="Z128">
        <v>0</v>
      </c>
    </row>
    <row r="129" spans="1:26" ht="24.95" customHeight="1" x14ac:dyDescent="0.25">
      <c r="A129" s="172"/>
      <c r="B129" s="169" t="s">
        <v>273</v>
      </c>
      <c r="C129" s="173" t="s">
        <v>274</v>
      </c>
      <c r="D129" s="169" t="s">
        <v>275</v>
      </c>
      <c r="E129" s="169" t="s">
        <v>101</v>
      </c>
      <c r="F129" s="170">
        <v>15.987</v>
      </c>
      <c r="G129" s="171"/>
      <c r="H129" s="171"/>
      <c r="I129" s="171">
        <f>ROUND(F129*(G129+H129),2)</f>
        <v>0</v>
      </c>
      <c r="J129" s="169">
        <f>ROUND(F129*(N129),2)</f>
        <v>258.35000000000002</v>
      </c>
      <c r="K129" s="1">
        <f>ROUND(F129*(O129),2)</f>
        <v>0</v>
      </c>
      <c r="L129" s="1"/>
      <c r="M129" s="1">
        <f>ROUND(F129*(G129),2)</f>
        <v>0</v>
      </c>
      <c r="N129" s="1">
        <v>16.16</v>
      </c>
      <c r="O129" s="1"/>
      <c r="P129" s="168">
        <v>2.1000000000000001E-2</v>
      </c>
      <c r="Q129" s="174"/>
      <c r="R129" s="174">
        <v>2.1000000000000001E-2</v>
      </c>
      <c r="S129" s="150">
        <f>ROUND(F129*(R129),3)</f>
        <v>0.33600000000000002</v>
      </c>
      <c r="V129" s="175"/>
      <c r="Z129">
        <v>0</v>
      </c>
    </row>
    <row r="130" spans="1:26" ht="24.95" customHeight="1" x14ac:dyDescent="0.25">
      <c r="A130" s="172"/>
      <c r="B130" s="169" t="s">
        <v>270</v>
      </c>
      <c r="C130" s="173" t="s">
        <v>276</v>
      </c>
      <c r="D130" s="169" t="s">
        <v>277</v>
      </c>
      <c r="E130" s="169" t="s">
        <v>186</v>
      </c>
      <c r="F130" s="170">
        <v>2</v>
      </c>
      <c r="G130" s="177"/>
      <c r="H130" s="177"/>
      <c r="I130" s="177">
        <f>ROUND(F130*(G130+H130),2)</f>
        <v>0</v>
      </c>
      <c r="J130" s="169">
        <f>ROUND(F130*(N130),2)</f>
        <v>11.18</v>
      </c>
      <c r="K130" s="1">
        <f>ROUND(F130*(O130),2)</f>
        <v>0</v>
      </c>
      <c r="L130" s="1">
        <f>ROUND(F130*(G130),2)</f>
        <v>0</v>
      </c>
      <c r="M130" s="1"/>
      <c r="N130" s="1">
        <v>5.59</v>
      </c>
      <c r="O130" s="1"/>
      <c r="P130" s="161"/>
      <c r="Q130" s="174"/>
      <c r="R130" s="174"/>
      <c r="S130" s="150"/>
      <c r="V130" s="175"/>
      <c r="Z130">
        <v>0</v>
      </c>
    </row>
    <row r="131" spans="1:26" x14ac:dyDescent="0.25">
      <c r="A131" s="150"/>
      <c r="B131" s="150"/>
      <c r="C131" s="150"/>
      <c r="D131" s="150" t="s">
        <v>82</v>
      </c>
      <c r="E131" s="150"/>
      <c r="F131" s="168"/>
      <c r="G131" s="153"/>
      <c r="H131" s="153">
        <f>ROUND((SUM(M127:M130))/1,2)</f>
        <v>0</v>
      </c>
      <c r="I131" s="153">
        <f>ROUND((SUM(I127:I130))/1,2)</f>
        <v>0</v>
      </c>
      <c r="J131" s="150"/>
      <c r="K131" s="150"/>
      <c r="L131" s="150">
        <f>ROUND((SUM(L127:L130))/1,2)</f>
        <v>0</v>
      </c>
      <c r="M131" s="150">
        <f>ROUND((SUM(M127:M130))/1,2)</f>
        <v>0</v>
      </c>
      <c r="N131" s="150"/>
      <c r="O131" s="150"/>
      <c r="P131" s="176">
        <f>ROUND((SUM(P127:P130))/1,2)</f>
        <v>0.02</v>
      </c>
      <c r="Q131" s="147"/>
      <c r="R131" s="147"/>
      <c r="S131" s="176">
        <f>ROUND((SUM(S127:S130))/1,2)</f>
        <v>0.34</v>
      </c>
      <c r="T131" s="147"/>
      <c r="U131" s="147"/>
      <c r="V131" s="147"/>
      <c r="W131" s="147"/>
      <c r="X131" s="147"/>
      <c r="Y131" s="147"/>
      <c r="Z131" s="147"/>
    </row>
    <row r="132" spans="1:26" x14ac:dyDescent="0.25">
      <c r="A132" s="1"/>
      <c r="B132" s="1"/>
      <c r="C132" s="1"/>
      <c r="D132" s="1"/>
      <c r="E132" s="1"/>
      <c r="F132" s="161"/>
      <c r="G132" s="143"/>
      <c r="H132" s="143"/>
      <c r="I132" s="143"/>
      <c r="J132" s="1"/>
      <c r="K132" s="1"/>
      <c r="L132" s="1"/>
      <c r="M132" s="1"/>
      <c r="N132" s="1"/>
      <c r="O132" s="1"/>
      <c r="P132" s="1"/>
      <c r="S132" s="1"/>
    </row>
    <row r="133" spans="1:26" x14ac:dyDescent="0.25">
      <c r="A133" s="150"/>
      <c r="B133" s="150"/>
      <c r="C133" s="150"/>
      <c r="D133" s="150" t="s">
        <v>83</v>
      </c>
      <c r="E133" s="150"/>
      <c r="F133" s="168"/>
      <c r="G133" s="151"/>
      <c r="H133" s="151"/>
      <c r="I133" s="151"/>
      <c r="J133" s="150"/>
      <c r="K133" s="150"/>
      <c r="L133" s="150"/>
      <c r="M133" s="150"/>
      <c r="N133" s="150"/>
      <c r="O133" s="150"/>
      <c r="P133" s="150"/>
      <c r="Q133" s="147"/>
      <c r="R133" s="147"/>
      <c r="S133" s="150"/>
      <c r="T133" s="147"/>
      <c r="U133" s="147"/>
      <c r="V133" s="147"/>
      <c r="W133" s="147"/>
      <c r="X133" s="147"/>
      <c r="Y133" s="147"/>
      <c r="Z133" s="147"/>
    </row>
    <row r="134" spans="1:26" ht="24.95" customHeight="1" x14ac:dyDescent="0.25">
      <c r="A134" s="172"/>
      <c r="B134" s="169" t="s">
        <v>278</v>
      </c>
      <c r="C134" s="173" t="s">
        <v>279</v>
      </c>
      <c r="D134" s="169" t="s">
        <v>280</v>
      </c>
      <c r="E134" s="169" t="s">
        <v>101</v>
      </c>
      <c r="F134" s="170">
        <v>37.229999999999997</v>
      </c>
      <c r="G134" s="171"/>
      <c r="H134" s="171"/>
      <c r="I134" s="171">
        <f>ROUND(F134*(G134+H134),2)</f>
        <v>0</v>
      </c>
      <c r="J134" s="169">
        <f>ROUND(F134*(N134),2)</f>
        <v>251.67</v>
      </c>
      <c r="K134" s="1">
        <f>ROUND(F134*(O134),2)</f>
        <v>0</v>
      </c>
      <c r="L134" s="1">
        <f>ROUND(F134*(G134),2)</f>
        <v>0</v>
      </c>
      <c r="M134" s="1"/>
      <c r="N134" s="1">
        <v>6.76</v>
      </c>
      <c r="O134" s="1"/>
      <c r="P134" s="168">
        <v>2.4000000000000001E-4</v>
      </c>
      <c r="Q134" s="174"/>
      <c r="R134" s="174">
        <v>2.4000000000000001E-4</v>
      </c>
      <c r="S134" s="150">
        <f>ROUND(F134*(R134),3)</f>
        <v>8.9999999999999993E-3</v>
      </c>
      <c r="V134" s="175"/>
      <c r="Z134">
        <v>0</v>
      </c>
    </row>
    <row r="135" spans="1:26" ht="24.95" customHeight="1" x14ac:dyDescent="0.25">
      <c r="A135" s="172"/>
      <c r="B135" s="169" t="s">
        <v>278</v>
      </c>
      <c r="C135" s="173" t="s">
        <v>281</v>
      </c>
      <c r="D135" s="169" t="s">
        <v>282</v>
      </c>
      <c r="E135" s="169" t="s">
        <v>101</v>
      </c>
      <c r="F135" s="170">
        <v>37.229999999999997</v>
      </c>
      <c r="G135" s="171"/>
      <c r="H135" s="171"/>
      <c r="I135" s="171">
        <f>ROUND(F135*(G135+H135),2)</f>
        <v>0</v>
      </c>
      <c r="J135" s="169">
        <f>ROUND(F135*(N135),2)</f>
        <v>87.86</v>
      </c>
      <c r="K135" s="1">
        <f>ROUND(F135*(O135),2)</f>
        <v>0</v>
      </c>
      <c r="L135" s="1">
        <f>ROUND(F135*(G135),2)</f>
        <v>0</v>
      </c>
      <c r="M135" s="1"/>
      <c r="N135" s="1">
        <v>2.36</v>
      </c>
      <c r="O135" s="1"/>
      <c r="P135" s="168">
        <v>7.9999999999999993E-5</v>
      </c>
      <c r="Q135" s="174"/>
      <c r="R135" s="174">
        <v>7.9999999999999993E-5</v>
      </c>
      <c r="S135" s="150">
        <f>ROUND(F135*(R135),3)</f>
        <v>3.0000000000000001E-3</v>
      </c>
      <c r="V135" s="175"/>
      <c r="Z135">
        <v>0</v>
      </c>
    </row>
    <row r="136" spans="1:26" ht="24.95" customHeight="1" x14ac:dyDescent="0.25">
      <c r="A136" s="172"/>
      <c r="B136" s="169" t="s">
        <v>278</v>
      </c>
      <c r="C136" s="173" t="s">
        <v>283</v>
      </c>
      <c r="D136" s="169" t="s">
        <v>284</v>
      </c>
      <c r="E136" s="169" t="s">
        <v>101</v>
      </c>
      <c r="F136" s="170">
        <v>62.045999999999999</v>
      </c>
      <c r="G136" s="171"/>
      <c r="H136" s="171"/>
      <c r="I136" s="171">
        <f>ROUND(F136*(G136+H136),2)</f>
        <v>0</v>
      </c>
      <c r="J136" s="169">
        <f>ROUND(F136*(N136),2)</f>
        <v>197.31</v>
      </c>
      <c r="K136" s="1">
        <f>ROUND(F136*(O136),2)</f>
        <v>0</v>
      </c>
      <c r="L136" s="1">
        <f>ROUND(F136*(G136),2)</f>
        <v>0</v>
      </c>
      <c r="M136" s="1"/>
      <c r="N136" s="1">
        <v>3.18</v>
      </c>
      <c r="O136" s="1"/>
      <c r="P136" s="168">
        <v>3.1999999999999997E-4</v>
      </c>
      <c r="Q136" s="174"/>
      <c r="R136" s="174">
        <v>3.1999999999999997E-4</v>
      </c>
      <c r="S136" s="150">
        <f>ROUND(F136*(R136),3)</f>
        <v>0.02</v>
      </c>
      <c r="V136" s="175"/>
      <c r="Z136">
        <v>0</v>
      </c>
    </row>
    <row r="137" spans="1:26" ht="35.1" customHeight="1" x14ac:dyDescent="0.25">
      <c r="A137" s="172"/>
      <c r="B137" s="169" t="s">
        <v>278</v>
      </c>
      <c r="C137" s="173" t="s">
        <v>285</v>
      </c>
      <c r="D137" s="169" t="s">
        <v>286</v>
      </c>
      <c r="E137" s="169" t="s">
        <v>101</v>
      </c>
      <c r="F137" s="170">
        <v>7.85</v>
      </c>
      <c r="G137" s="171"/>
      <c r="H137" s="171"/>
      <c r="I137" s="171">
        <f>ROUND(F137*(G137+H137),2)</f>
        <v>0</v>
      </c>
      <c r="J137" s="169">
        <f>ROUND(F137*(N137),2)</f>
        <v>18.37</v>
      </c>
      <c r="K137" s="1">
        <f>ROUND(F137*(O137),2)</f>
        <v>0</v>
      </c>
      <c r="L137" s="1">
        <f>ROUND(F137*(G137),2)</f>
        <v>0</v>
      </c>
      <c r="M137" s="1"/>
      <c r="N137" s="1">
        <v>2.34</v>
      </c>
      <c r="O137" s="1"/>
      <c r="P137" s="168">
        <v>3.3E-4</v>
      </c>
      <c r="Q137" s="174"/>
      <c r="R137" s="174">
        <v>3.3E-4</v>
      </c>
      <c r="S137" s="150">
        <f>ROUND(F137*(R137),3)</f>
        <v>3.0000000000000001E-3</v>
      </c>
      <c r="V137" s="175"/>
      <c r="Z137">
        <v>0</v>
      </c>
    </row>
    <row r="138" spans="1:26" ht="24.95" customHeight="1" x14ac:dyDescent="0.25">
      <c r="A138" s="172"/>
      <c r="B138" s="169" t="s">
        <v>278</v>
      </c>
      <c r="C138" s="173" t="s">
        <v>287</v>
      </c>
      <c r="D138" s="169" t="s">
        <v>288</v>
      </c>
      <c r="E138" s="169" t="s">
        <v>101</v>
      </c>
      <c r="F138" s="170">
        <v>65.725999999999999</v>
      </c>
      <c r="G138" s="171"/>
      <c r="H138" s="171"/>
      <c r="I138" s="171">
        <f>ROUND(F138*(G138+H138),2)</f>
        <v>0</v>
      </c>
      <c r="J138" s="169">
        <f>ROUND(F138*(N138),2)</f>
        <v>121.59</v>
      </c>
      <c r="K138" s="1">
        <f>ROUND(F138*(O138),2)</f>
        <v>0</v>
      </c>
      <c r="L138" s="1">
        <f>ROUND(F138*(G138),2)</f>
        <v>0</v>
      </c>
      <c r="M138" s="1"/>
      <c r="N138" s="1">
        <v>1.85</v>
      </c>
      <c r="O138" s="1"/>
      <c r="P138" s="168">
        <v>3.3E-4</v>
      </c>
      <c r="Q138" s="174"/>
      <c r="R138" s="174">
        <v>3.3E-4</v>
      </c>
      <c r="S138" s="150">
        <f>ROUND(F138*(R138),3)</f>
        <v>2.1999999999999999E-2</v>
      </c>
      <c r="V138" s="175"/>
      <c r="Z138">
        <v>0</v>
      </c>
    </row>
    <row r="139" spans="1:26" x14ac:dyDescent="0.25">
      <c r="A139" s="150"/>
      <c r="B139" s="150"/>
      <c r="C139" s="150"/>
      <c r="D139" s="150" t="s">
        <v>83</v>
      </c>
      <c r="E139" s="150"/>
      <c r="F139" s="168"/>
      <c r="G139" s="153"/>
      <c r="H139" s="153">
        <f>ROUND((SUM(M133:M138))/1,2)</f>
        <v>0</v>
      </c>
      <c r="I139" s="153">
        <f>ROUND((SUM(I133:I138))/1,2)</f>
        <v>0</v>
      </c>
      <c r="J139" s="150"/>
      <c r="K139" s="150"/>
      <c r="L139" s="150">
        <f>ROUND((SUM(L133:L138))/1,2)</f>
        <v>0</v>
      </c>
      <c r="M139" s="150">
        <f>ROUND((SUM(M133:M138))/1,2)</f>
        <v>0</v>
      </c>
      <c r="N139" s="150"/>
      <c r="O139" s="150"/>
      <c r="P139" s="176">
        <f>ROUND((SUM(P133:P138))/1,2)</f>
        <v>0</v>
      </c>
      <c r="Q139" s="147"/>
      <c r="R139" s="147"/>
      <c r="S139" s="176">
        <f>ROUND((SUM(S133:S138))/1,2)</f>
        <v>0.06</v>
      </c>
      <c r="T139" s="147"/>
      <c r="U139" s="147"/>
      <c r="V139" s="147"/>
      <c r="W139" s="147"/>
      <c r="X139" s="147"/>
      <c r="Y139" s="147"/>
      <c r="Z139" s="147"/>
    </row>
    <row r="140" spans="1:26" x14ac:dyDescent="0.25">
      <c r="A140" s="1"/>
      <c r="B140" s="1"/>
      <c r="C140" s="1"/>
      <c r="D140" s="1"/>
      <c r="E140" s="1"/>
      <c r="F140" s="161"/>
      <c r="G140" s="143"/>
      <c r="H140" s="143"/>
      <c r="I140" s="143"/>
      <c r="J140" s="1"/>
      <c r="K140" s="1"/>
      <c r="L140" s="1"/>
      <c r="M140" s="1"/>
      <c r="N140" s="1"/>
      <c r="O140" s="1"/>
      <c r="P140" s="1"/>
      <c r="S140" s="1"/>
    </row>
    <row r="141" spans="1:26" x14ac:dyDescent="0.25">
      <c r="A141" s="150"/>
      <c r="B141" s="150"/>
      <c r="C141" s="150"/>
      <c r="D141" s="150" t="s">
        <v>84</v>
      </c>
      <c r="E141" s="150"/>
      <c r="F141" s="168"/>
      <c r="G141" s="151"/>
      <c r="H141" s="151"/>
      <c r="I141" s="151"/>
      <c r="J141" s="150"/>
      <c r="K141" s="150"/>
      <c r="L141" s="150"/>
      <c r="M141" s="150"/>
      <c r="N141" s="150"/>
      <c r="O141" s="150"/>
      <c r="P141" s="150"/>
      <c r="Q141" s="147"/>
      <c r="R141" s="147"/>
      <c r="S141" s="150"/>
      <c r="T141" s="147"/>
      <c r="U141" s="147"/>
      <c r="V141" s="147"/>
      <c r="W141" s="147"/>
      <c r="X141" s="147"/>
      <c r="Y141" s="147"/>
      <c r="Z141" s="147"/>
    </row>
    <row r="142" spans="1:26" ht="35.1" customHeight="1" x14ac:dyDescent="0.25">
      <c r="A142" s="172"/>
      <c r="B142" s="169" t="s">
        <v>289</v>
      </c>
      <c r="C142" s="173" t="s">
        <v>290</v>
      </c>
      <c r="D142" s="169" t="s">
        <v>291</v>
      </c>
      <c r="E142" s="169" t="s">
        <v>101</v>
      </c>
      <c r="F142" s="170">
        <v>647.49199999999996</v>
      </c>
      <c r="G142" s="171"/>
      <c r="H142" s="171"/>
      <c r="I142" s="171">
        <f>ROUND(F142*(G142+H142),2)</f>
        <v>0</v>
      </c>
      <c r="J142" s="169">
        <f>ROUND(F142*(N142),2)</f>
        <v>666.92</v>
      </c>
      <c r="K142" s="1">
        <f>ROUND(F142*(O142),2)</f>
        <v>0</v>
      </c>
      <c r="L142" s="1">
        <f>ROUND(F142*(G142),2)</f>
        <v>0</v>
      </c>
      <c r="M142" s="1"/>
      <c r="N142" s="1">
        <v>1.03</v>
      </c>
      <c r="O142" s="1"/>
      <c r="P142" s="168">
        <v>1.7999999999999998E-4</v>
      </c>
      <c r="Q142" s="174"/>
      <c r="R142" s="174">
        <v>1.7999999999999998E-4</v>
      </c>
      <c r="S142" s="150">
        <f>ROUND(F142*(R142),3)</f>
        <v>0.11700000000000001</v>
      </c>
      <c r="V142" s="175"/>
      <c r="Z142">
        <v>0</v>
      </c>
    </row>
    <row r="143" spans="1:26" ht="35.1" customHeight="1" x14ac:dyDescent="0.25">
      <c r="A143" s="172"/>
      <c r="B143" s="169" t="s">
        <v>289</v>
      </c>
      <c r="C143" s="173" t="s">
        <v>292</v>
      </c>
      <c r="D143" s="169" t="s">
        <v>293</v>
      </c>
      <c r="E143" s="169" t="s">
        <v>101</v>
      </c>
      <c r="F143" s="170">
        <v>647.49199999999996</v>
      </c>
      <c r="G143" s="171"/>
      <c r="H143" s="171"/>
      <c r="I143" s="171">
        <f>ROUND(F143*(G143+H143),2)</f>
        <v>0</v>
      </c>
      <c r="J143" s="169">
        <f>ROUND(F143*(N143),2)</f>
        <v>1191.3900000000001</v>
      </c>
      <c r="K143" s="1">
        <f>ROUND(F143*(O143),2)</f>
        <v>0</v>
      </c>
      <c r="L143" s="1">
        <f>ROUND(F143*(G143),2)</f>
        <v>0</v>
      </c>
      <c r="M143" s="1"/>
      <c r="N143" s="1">
        <v>1.8399999999999999</v>
      </c>
      <c r="O143" s="1"/>
      <c r="P143" s="168">
        <v>3.3E-4</v>
      </c>
      <c r="Q143" s="174"/>
      <c r="R143" s="174">
        <v>3.3E-4</v>
      </c>
      <c r="S143" s="150">
        <f>ROUND(F143*(R143),3)</f>
        <v>0.214</v>
      </c>
      <c r="V143" s="175"/>
      <c r="Z143">
        <v>0</v>
      </c>
    </row>
    <row r="144" spans="1:26" x14ac:dyDescent="0.25">
      <c r="A144" s="150"/>
      <c r="B144" s="150"/>
      <c r="C144" s="150"/>
      <c r="D144" s="150" t="s">
        <v>84</v>
      </c>
      <c r="E144" s="150"/>
      <c r="F144" s="168"/>
      <c r="G144" s="153"/>
      <c r="H144" s="153"/>
      <c r="I144" s="153">
        <f>ROUND((SUM(I141:I143))/1,2)</f>
        <v>0</v>
      </c>
      <c r="J144" s="150"/>
      <c r="K144" s="150"/>
      <c r="L144" s="150">
        <f>ROUND((SUM(L141:L143))/1,2)</f>
        <v>0</v>
      </c>
      <c r="M144" s="150">
        <f>ROUND((SUM(M141:M143))/1,2)</f>
        <v>0</v>
      </c>
      <c r="N144" s="150"/>
      <c r="O144" s="150"/>
      <c r="P144" s="176"/>
      <c r="S144" s="168">
        <f>ROUND((SUM(S141:S143))/1,2)</f>
        <v>0.33</v>
      </c>
      <c r="V144">
        <f>ROUND((SUM(V141:V143))/1,2)</f>
        <v>0</v>
      </c>
    </row>
    <row r="145" spans="1:26" x14ac:dyDescent="0.25">
      <c r="A145" s="1"/>
      <c r="B145" s="1"/>
      <c r="C145" s="1"/>
      <c r="D145" s="1"/>
      <c r="E145" s="1"/>
      <c r="F145" s="161"/>
      <c r="G145" s="143"/>
      <c r="H145" s="143"/>
      <c r="I145" s="143"/>
      <c r="J145" s="1"/>
      <c r="K145" s="1"/>
      <c r="L145" s="1"/>
      <c r="M145" s="1"/>
      <c r="N145" s="1"/>
      <c r="O145" s="1"/>
      <c r="P145" s="1"/>
      <c r="S145" s="1"/>
    </row>
    <row r="146" spans="1:26" x14ac:dyDescent="0.25">
      <c r="A146" s="150"/>
      <c r="B146" s="150"/>
      <c r="C146" s="150"/>
      <c r="D146" s="2" t="s">
        <v>72</v>
      </c>
      <c r="E146" s="150"/>
      <c r="F146" s="168"/>
      <c r="G146" s="153"/>
      <c r="H146" s="153">
        <f>ROUND((SUM(M53:M145))/2,2)</f>
        <v>0</v>
      </c>
      <c r="I146" s="153">
        <f>ROUND((SUM(I53:I145))/2,2)</f>
        <v>0</v>
      </c>
      <c r="J146" s="150"/>
      <c r="K146" s="150"/>
      <c r="L146" s="150">
        <f>ROUND((SUM(L53:L145))/2,2)</f>
        <v>0</v>
      </c>
      <c r="M146" s="150">
        <f>ROUND((SUM(M53:M145))/2,2)</f>
        <v>0</v>
      </c>
      <c r="N146" s="150"/>
      <c r="O146" s="150"/>
      <c r="P146" s="176"/>
      <c r="S146" s="176">
        <f>ROUND((SUM(S53:S145))/2,2)</f>
        <v>3.07</v>
      </c>
      <c r="V146">
        <f>ROUND((SUM(V53:V145))/2,2)</f>
        <v>0</v>
      </c>
    </row>
    <row r="147" spans="1:26" x14ac:dyDescent="0.25">
      <c r="A147" s="178"/>
      <c r="B147" s="178"/>
      <c r="C147" s="178"/>
      <c r="D147" s="178" t="s">
        <v>85</v>
      </c>
      <c r="E147" s="178"/>
      <c r="F147" s="179"/>
      <c r="G147" s="180"/>
      <c r="H147" s="180">
        <f>ROUND((SUM(M9:M146))/3,2)</f>
        <v>0</v>
      </c>
      <c r="I147" s="180">
        <f>ROUND((SUM(I9:I146))/3,2)</f>
        <v>0</v>
      </c>
      <c r="J147" s="178"/>
      <c r="K147" s="178">
        <f>ROUND((SUM(K9:K146))/3,2)</f>
        <v>0</v>
      </c>
      <c r="L147" s="178">
        <f>ROUND((SUM(L9:L146))/3,2)</f>
        <v>0</v>
      </c>
      <c r="M147" s="178">
        <f>ROUND((SUM(M9:M146))/3,2)</f>
        <v>0</v>
      </c>
      <c r="N147" s="178"/>
      <c r="O147" s="178"/>
      <c r="P147" s="179"/>
      <c r="Q147" s="181"/>
      <c r="R147" s="181"/>
      <c r="S147" s="196">
        <f>ROUND((SUM(S9:S146))/3,2)</f>
        <v>24.47</v>
      </c>
      <c r="T147" s="181"/>
      <c r="U147" s="181"/>
      <c r="V147" s="181">
        <f>ROUND((SUM(V9:V146))/3,2)</f>
        <v>0</v>
      </c>
      <c r="Z147">
        <f>(SUM(Z9:Z146))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Obnovou zachráňme novorománsku stavbu vranovského regiónu - I. etapa / Architektonicko stavebné riešenie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294</v>
      </c>
      <c r="C3" s="35"/>
      <c r="D3" s="36"/>
      <c r="E3" s="36"/>
      <c r="F3" s="3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201" t="s">
        <v>23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23" ht="20.100000000000001" customHeight="1" x14ac:dyDescent="0.25">
      <c r="A8" s="11"/>
      <c r="B8" s="204" t="s">
        <v>24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 x14ac:dyDescent="0.25">
      <c r="A10" s="11"/>
      <c r="B10" s="204" t="s">
        <v>25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28</v>
      </c>
      <c r="C15" s="84" t="s">
        <v>6</v>
      </c>
      <c r="D15" s="84" t="s">
        <v>55</v>
      </c>
      <c r="E15" s="85" t="s">
        <v>56</v>
      </c>
      <c r="F15" s="97" t="s">
        <v>57</v>
      </c>
      <c r="G15" s="51" t="s">
        <v>33</v>
      </c>
      <c r="H15" s="54" t="s">
        <v>34</v>
      </c>
      <c r="I15" s="26"/>
      <c r="J15" s="48"/>
    </row>
    <row r="16" spans="1:23" ht="18" customHeight="1" x14ac:dyDescent="0.25">
      <c r="A16" s="11"/>
      <c r="B16" s="86">
        <v>1</v>
      </c>
      <c r="C16" s="87" t="s">
        <v>29</v>
      </c>
      <c r="D16" s="88"/>
      <c r="E16" s="89"/>
      <c r="F16" s="98"/>
      <c r="G16" s="52">
        <v>6</v>
      </c>
      <c r="H16" s="107"/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30</v>
      </c>
      <c r="D17" s="70">
        <f>'Rekap 14310'!B15</f>
        <v>0</v>
      </c>
      <c r="E17" s="68">
        <f>'Rekap 14310'!C15</f>
        <v>0</v>
      </c>
      <c r="F17" s="73">
        <f>'Rekap 14310'!D15</f>
        <v>0</v>
      </c>
      <c r="G17" s="53">
        <v>7</v>
      </c>
      <c r="H17" s="108" t="s">
        <v>36</v>
      </c>
      <c r="I17" s="121"/>
      <c r="J17" s="119">
        <f>'SO 14310'!Z59</f>
        <v>0</v>
      </c>
    </row>
    <row r="18" spans="1:26" ht="18" customHeight="1" x14ac:dyDescent="0.25">
      <c r="A18" s="11"/>
      <c r="B18" s="60">
        <v>3</v>
      </c>
      <c r="C18" s="64" t="s">
        <v>31</v>
      </c>
      <c r="D18" s="71"/>
      <c r="E18" s="69"/>
      <c r="F18" s="74"/>
      <c r="G18" s="53">
        <v>8</v>
      </c>
      <c r="H18" s="108" t="s">
        <v>37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32</v>
      </c>
      <c r="D20" s="72"/>
      <c r="E20" s="92"/>
      <c r="F20" s="99">
        <f>SUM(F16:F19)</f>
        <v>0</v>
      </c>
      <c r="G20" s="53">
        <v>10</v>
      </c>
      <c r="H20" s="108" t="s">
        <v>32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45</v>
      </c>
      <c r="C21" s="61" t="s">
        <v>7</v>
      </c>
      <c r="D21" s="67"/>
      <c r="E21" s="18"/>
      <c r="F21" s="90"/>
      <c r="G21" s="57" t="s">
        <v>51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46</v>
      </c>
      <c r="D22" s="79"/>
      <c r="E22" s="81" t="s">
        <v>49</v>
      </c>
      <c r="F22" s="73">
        <f>((F16*U22*0)+(F17*V22*0)+(F18*W22*0))/100</f>
        <v>0</v>
      </c>
      <c r="G22" s="52">
        <v>16</v>
      </c>
      <c r="H22" s="107" t="s">
        <v>52</v>
      </c>
      <c r="I22" s="122" t="s">
        <v>49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47</v>
      </c>
      <c r="D23" s="58"/>
      <c r="E23" s="81" t="s">
        <v>50</v>
      </c>
      <c r="F23" s="74">
        <f>((F16*U23*0)+(F17*V23*0)+(F18*W23*0))/100</f>
        <v>0</v>
      </c>
      <c r="G23" s="53">
        <v>17</v>
      </c>
      <c r="H23" s="108" t="s">
        <v>53</v>
      </c>
      <c r="I23" s="122" t="s">
        <v>49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48</v>
      </c>
      <c r="D24" s="58"/>
      <c r="E24" s="81" t="s">
        <v>49</v>
      </c>
      <c r="F24" s="74">
        <f>((F16*U24*0)+(F17*V24*0)+(F18*W24*0))/100</f>
        <v>0</v>
      </c>
      <c r="G24" s="53">
        <v>18</v>
      </c>
      <c r="H24" s="108" t="s">
        <v>54</v>
      </c>
      <c r="I24" s="122" t="s">
        <v>50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60</v>
      </c>
      <c r="D27" s="128"/>
      <c r="E27" s="94"/>
      <c r="F27" s="29"/>
      <c r="G27" s="101" t="s">
        <v>38</v>
      </c>
      <c r="H27" s="96" t="s">
        <v>39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41</v>
      </c>
      <c r="I29" s="115">
        <f>J28-SUM('SO 14310'!K9:'SO 14310'!K58)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42</v>
      </c>
      <c r="I30" s="81">
        <f>SUM('SO 14310'!K9:'SO 14310'!K58)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58</v>
      </c>
      <c r="E33" s="15"/>
      <c r="F33" s="95"/>
      <c r="G33" s="103">
        <v>26</v>
      </c>
      <c r="H33" s="134" t="s">
        <v>59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23</v>
      </c>
      <c r="B1" s="211"/>
      <c r="C1" s="211"/>
      <c r="D1" s="212"/>
      <c r="E1" s="138" t="s">
        <v>20</v>
      </c>
      <c r="F1" s="137"/>
      <c r="W1">
        <v>30.126000000000001</v>
      </c>
    </row>
    <row r="2" spans="1:26" ht="20.100000000000001" customHeight="1" x14ac:dyDescent="0.25">
      <c r="A2" s="210" t="s">
        <v>24</v>
      </c>
      <c r="B2" s="211"/>
      <c r="C2" s="211"/>
      <c r="D2" s="212"/>
      <c r="E2" s="138" t="s">
        <v>18</v>
      </c>
      <c r="F2" s="137"/>
    </row>
    <row r="3" spans="1:26" ht="20.100000000000001" customHeight="1" x14ac:dyDescent="0.25">
      <c r="A3" s="210" t="s">
        <v>25</v>
      </c>
      <c r="B3" s="211"/>
      <c r="C3" s="211"/>
      <c r="D3" s="212"/>
      <c r="E3" s="138" t="s">
        <v>64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294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65</v>
      </c>
      <c r="B8" s="136"/>
      <c r="C8" s="136"/>
      <c r="D8" s="136"/>
      <c r="E8" s="136"/>
      <c r="F8" s="136"/>
    </row>
    <row r="9" spans="1:26" x14ac:dyDescent="0.25">
      <c r="A9" s="141" t="s">
        <v>61</v>
      </c>
      <c r="B9" s="141" t="s">
        <v>55</v>
      </c>
      <c r="C9" s="141" t="s">
        <v>56</v>
      </c>
      <c r="D9" s="141" t="s">
        <v>32</v>
      </c>
      <c r="E9" s="141" t="s">
        <v>62</v>
      </c>
      <c r="F9" s="141" t="s">
        <v>63</v>
      </c>
    </row>
    <row r="10" spans="1:26" x14ac:dyDescent="0.25">
      <c r="A10" s="148" t="s">
        <v>72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75</v>
      </c>
      <c r="B11" s="151">
        <f>'SO 14310'!L14</f>
        <v>0</v>
      </c>
      <c r="C11" s="151">
        <f>'SO 14310'!M14</f>
        <v>0</v>
      </c>
      <c r="D11" s="151">
        <f>'SO 14310'!I14</f>
        <v>0</v>
      </c>
      <c r="E11" s="152">
        <f>'SO 14310'!P14</f>
        <v>0</v>
      </c>
      <c r="F11" s="152">
        <f>'SO 14310'!S14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295</v>
      </c>
      <c r="B12" s="151">
        <f>'SO 14310'!L23</f>
        <v>0</v>
      </c>
      <c r="C12" s="151">
        <f>'SO 14310'!M23</f>
        <v>0</v>
      </c>
      <c r="D12" s="151">
        <f>'SO 14310'!I23</f>
        <v>0</v>
      </c>
      <c r="E12" s="152">
        <f>'SO 14310'!P23</f>
        <v>0</v>
      </c>
      <c r="F12" s="152">
        <f>'SO 14310'!S23</f>
        <v>0.01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296</v>
      </c>
      <c r="B13" s="151">
        <f>'SO 14310'!L32</f>
        <v>0</v>
      </c>
      <c r="C13" s="151">
        <f>'SO 14310'!M32</f>
        <v>0</v>
      </c>
      <c r="D13" s="151">
        <f>'SO 14310'!I32</f>
        <v>0</v>
      </c>
      <c r="E13" s="152">
        <f>'SO 14310'!P32</f>
        <v>0</v>
      </c>
      <c r="F13" s="152">
        <f>'SO 14310'!S32</f>
        <v>0.04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297</v>
      </c>
      <c r="B14" s="151">
        <f>'SO 14310'!L56</f>
        <v>0</v>
      </c>
      <c r="C14" s="151">
        <f>'SO 14310'!M56</f>
        <v>0</v>
      </c>
      <c r="D14" s="151">
        <f>'SO 14310'!I56</f>
        <v>0</v>
      </c>
      <c r="E14" s="152">
        <f>'SO 14310'!P56</f>
        <v>0</v>
      </c>
      <c r="F14" s="152">
        <f>'SO 14310'!S56</f>
        <v>0.04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2" t="s">
        <v>72</v>
      </c>
      <c r="B15" s="153">
        <f>'SO 14310'!L58</f>
        <v>0</v>
      </c>
      <c r="C15" s="153">
        <f>'SO 14310'!M58</f>
        <v>0</v>
      </c>
      <c r="D15" s="153">
        <f>'SO 14310'!I58</f>
        <v>0</v>
      </c>
      <c r="E15" s="154">
        <f>'SO 14310'!S58</f>
        <v>0.09</v>
      </c>
      <c r="F15" s="154">
        <f>'SO 14310'!V58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26" x14ac:dyDescent="0.25">
      <c r="A17" s="2" t="s">
        <v>85</v>
      </c>
      <c r="B17" s="153">
        <f>'SO 14310'!L59</f>
        <v>0</v>
      </c>
      <c r="C17" s="153">
        <f>'SO 14310'!M59</f>
        <v>0</v>
      </c>
      <c r="D17" s="153">
        <f>'SO 14310'!I59</f>
        <v>0</v>
      </c>
      <c r="E17" s="154">
        <f>'SO 14310'!S59</f>
        <v>0.09</v>
      </c>
      <c r="F17" s="154">
        <f>'SO 14310'!V59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43"/>
      <c r="C18" s="143"/>
      <c r="D18" s="143"/>
      <c r="E18" s="142"/>
      <c r="F18" s="142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workbookViewId="0">
      <pane ySplit="8" topLeftCell="A9" activePane="bottomLeft" state="frozen"/>
      <selection pane="bottomLeft" activeCell="G56" sqref="G11:G56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23</v>
      </c>
      <c r="C1" s="214"/>
      <c r="D1" s="214"/>
      <c r="E1" s="214"/>
      <c r="F1" s="214"/>
      <c r="G1" s="214"/>
      <c r="H1" s="215"/>
      <c r="I1" s="160" t="s">
        <v>20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24</v>
      </c>
      <c r="C2" s="214"/>
      <c r="D2" s="214"/>
      <c r="E2" s="214"/>
      <c r="F2" s="214"/>
      <c r="G2" s="214"/>
      <c r="H2" s="215"/>
      <c r="I2" s="160" t="s">
        <v>18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25</v>
      </c>
      <c r="C3" s="214"/>
      <c r="D3" s="214"/>
      <c r="E3" s="214"/>
      <c r="F3" s="214"/>
      <c r="G3" s="214"/>
      <c r="H3" s="215"/>
      <c r="I3" s="160" t="s">
        <v>64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294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86</v>
      </c>
      <c r="B8" s="162" t="s">
        <v>87</v>
      </c>
      <c r="C8" s="162" t="s">
        <v>88</v>
      </c>
      <c r="D8" s="162" t="s">
        <v>89</v>
      </c>
      <c r="E8" s="162" t="s">
        <v>90</v>
      </c>
      <c r="F8" s="162" t="s">
        <v>91</v>
      </c>
      <c r="G8" s="162" t="s">
        <v>92</v>
      </c>
      <c r="H8" s="162" t="s">
        <v>56</v>
      </c>
      <c r="I8" s="162" t="s">
        <v>93</v>
      </c>
      <c r="J8" s="162"/>
      <c r="K8" s="162"/>
      <c r="L8" s="162"/>
      <c r="M8" s="162"/>
      <c r="N8" s="162"/>
      <c r="O8" s="162"/>
      <c r="P8" s="162" t="s">
        <v>94</v>
      </c>
      <c r="Q8" s="156"/>
      <c r="R8" s="156"/>
      <c r="S8" s="162" t="s">
        <v>95</v>
      </c>
      <c r="T8" s="158"/>
      <c r="U8" s="158"/>
      <c r="V8" s="164" t="s">
        <v>96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72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75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298</v>
      </c>
      <c r="C11" s="173" t="s">
        <v>299</v>
      </c>
      <c r="D11" s="169" t="s">
        <v>300</v>
      </c>
      <c r="E11" s="169" t="s">
        <v>131</v>
      </c>
      <c r="F11" s="170">
        <v>9.4</v>
      </c>
      <c r="G11" s="171"/>
      <c r="H11" s="171"/>
      <c r="I11" s="171">
        <f>ROUND(F11*(G11+H11),2)</f>
        <v>0</v>
      </c>
      <c r="J11" s="169">
        <f>ROUND(F11*(N11),2)</f>
        <v>24.35</v>
      </c>
      <c r="K11" s="1">
        <f>ROUND(F11*(O11),2)</f>
        <v>0</v>
      </c>
      <c r="L11" s="1">
        <f>ROUND(F11*(G11),2)</f>
        <v>0</v>
      </c>
      <c r="M11" s="1"/>
      <c r="N11" s="1">
        <v>2.59</v>
      </c>
      <c r="O11" s="1"/>
      <c r="P11" s="168">
        <v>2.0000000000000002E-5</v>
      </c>
      <c r="Q11" s="174"/>
      <c r="R11" s="174">
        <v>2.0000000000000002E-5</v>
      </c>
      <c r="S11" s="150">
        <f>ROUND(F11*(R11),3)</f>
        <v>0</v>
      </c>
      <c r="V11" s="175"/>
      <c r="Z11">
        <v>0</v>
      </c>
    </row>
    <row r="12" spans="1:26" ht="24.95" customHeight="1" x14ac:dyDescent="0.25">
      <c r="A12" s="172"/>
      <c r="B12" s="169" t="s">
        <v>170</v>
      </c>
      <c r="C12" s="173" t="s">
        <v>301</v>
      </c>
      <c r="D12" s="169" t="s">
        <v>302</v>
      </c>
      <c r="E12" s="169" t="s">
        <v>131</v>
      </c>
      <c r="F12" s="170">
        <v>9.5879999999999992</v>
      </c>
      <c r="G12" s="171"/>
      <c r="H12" s="171"/>
      <c r="I12" s="171">
        <f>ROUND(F12*(G12+H12),2)</f>
        <v>0</v>
      </c>
      <c r="J12" s="169">
        <f>ROUND(F12*(N12),2)</f>
        <v>11.22</v>
      </c>
      <c r="K12" s="1">
        <f>ROUND(F12*(O12),2)</f>
        <v>0</v>
      </c>
      <c r="L12" s="1"/>
      <c r="M12" s="1">
        <f>ROUND(F12*(G12),2)</f>
        <v>0</v>
      </c>
      <c r="N12" s="1">
        <v>1.17</v>
      </c>
      <c r="O12" s="1"/>
      <c r="P12" s="168">
        <v>1.0000000000000001E-5</v>
      </c>
      <c r="Q12" s="174"/>
      <c r="R12" s="174">
        <v>1.0000000000000001E-5</v>
      </c>
      <c r="S12" s="150">
        <f>ROUND(F12*(R12),3)</f>
        <v>0</v>
      </c>
      <c r="V12" s="175"/>
      <c r="Z12">
        <v>0</v>
      </c>
    </row>
    <row r="13" spans="1:26" ht="24.95" customHeight="1" x14ac:dyDescent="0.25">
      <c r="A13" s="172"/>
      <c r="B13" s="169" t="s">
        <v>193</v>
      </c>
      <c r="C13" s="173" t="s">
        <v>194</v>
      </c>
      <c r="D13" s="169" t="s">
        <v>195</v>
      </c>
      <c r="E13" s="169" t="s">
        <v>186</v>
      </c>
      <c r="F13" s="170">
        <v>1.3</v>
      </c>
      <c r="G13" s="177"/>
      <c r="H13" s="177"/>
      <c r="I13" s="177">
        <f>ROUND(F13*(G13+H13),2)</f>
        <v>0</v>
      </c>
      <c r="J13" s="169">
        <f>ROUND(F13*(N13),2)</f>
        <v>0.47</v>
      </c>
      <c r="K13" s="1">
        <f>ROUND(F13*(O13),2)</f>
        <v>0</v>
      </c>
      <c r="L13" s="1">
        <f>ROUND(F13*(G13),2)</f>
        <v>0</v>
      </c>
      <c r="M13" s="1"/>
      <c r="N13" s="1">
        <v>0.36</v>
      </c>
      <c r="O13" s="1"/>
      <c r="P13" s="161"/>
      <c r="Q13" s="174"/>
      <c r="R13" s="174"/>
      <c r="S13" s="150"/>
      <c r="V13" s="175"/>
      <c r="Z13">
        <v>0</v>
      </c>
    </row>
    <row r="14" spans="1:26" x14ac:dyDescent="0.25">
      <c r="A14" s="150"/>
      <c r="B14" s="150"/>
      <c r="C14" s="150"/>
      <c r="D14" s="150" t="s">
        <v>75</v>
      </c>
      <c r="E14" s="150"/>
      <c r="F14" s="168"/>
      <c r="G14" s="153"/>
      <c r="H14" s="153">
        <f>ROUND((SUM(M10:M13))/1,2)</f>
        <v>0</v>
      </c>
      <c r="I14" s="153">
        <f>ROUND((SUM(I10:I13))/1,2)</f>
        <v>0</v>
      </c>
      <c r="J14" s="150"/>
      <c r="K14" s="150"/>
      <c r="L14" s="150">
        <f>ROUND((SUM(L10:L13))/1,2)</f>
        <v>0</v>
      </c>
      <c r="M14" s="150">
        <f>ROUND((SUM(M10:M13))/1,2)</f>
        <v>0</v>
      </c>
      <c r="N14" s="150"/>
      <c r="O14" s="150"/>
      <c r="P14" s="176">
        <f>ROUND((SUM(P10:P13))/1,2)</f>
        <v>0</v>
      </c>
      <c r="Q14" s="147"/>
      <c r="R14" s="147"/>
      <c r="S14" s="176">
        <f>ROUND((SUM(S10:S13))/1,2)</f>
        <v>0</v>
      </c>
      <c r="T14" s="147"/>
      <c r="U14" s="147"/>
      <c r="V14" s="147"/>
      <c r="W14" s="147"/>
      <c r="X14" s="147"/>
      <c r="Y14" s="147"/>
      <c r="Z14" s="147"/>
    </row>
    <row r="15" spans="1:26" x14ac:dyDescent="0.25">
      <c r="A15" s="1"/>
      <c r="B15" s="1"/>
      <c r="C15" s="1"/>
      <c r="D15" s="1"/>
      <c r="E15" s="1"/>
      <c r="F15" s="161"/>
      <c r="G15" s="143"/>
      <c r="H15" s="143"/>
      <c r="I15" s="143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0"/>
      <c r="B16" s="150"/>
      <c r="C16" s="150"/>
      <c r="D16" s="150" t="s">
        <v>295</v>
      </c>
      <c r="E16" s="150"/>
      <c r="F16" s="168"/>
      <c r="G16" s="151"/>
      <c r="H16" s="151"/>
      <c r="I16" s="151"/>
      <c r="J16" s="150"/>
      <c r="K16" s="150"/>
      <c r="L16" s="150"/>
      <c r="M16" s="150"/>
      <c r="N16" s="150"/>
      <c r="O16" s="150"/>
      <c r="P16" s="150"/>
      <c r="Q16" s="147"/>
      <c r="R16" s="147"/>
      <c r="S16" s="150"/>
      <c r="T16" s="147"/>
      <c r="U16" s="147"/>
      <c r="V16" s="147"/>
      <c r="W16" s="147"/>
      <c r="X16" s="147"/>
      <c r="Y16" s="147"/>
      <c r="Z16" s="147"/>
    </row>
    <row r="17" spans="1:26" ht="24.95" customHeight="1" x14ac:dyDescent="0.25">
      <c r="A17" s="172"/>
      <c r="B17" s="169" t="s">
        <v>303</v>
      </c>
      <c r="C17" s="173" t="s">
        <v>304</v>
      </c>
      <c r="D17" s="169" t="s">
        <v>305</v>
      </c>
      <c r="E17" s="169" t="s">
        <v>131</v>
      </c>
      <c r="F17" s="170">
        <v>2.1</v>
      </c>
      <c r="G17" s="171"/>
      <c r="H17" s="171"/>
      <c r="I17" s="171">
        <f t="shared" ref="I17:I22" si="0">ROUND(F17*(G17+H17),2)</f>
        <v>0</v>
      </c>
      <c r="J17" s="169">
        <f t="shared" ref="J17:J22" si="1">ROUND(F17*(N17),2)</f>
        <v>26.88</v>
      </c>
      <c r="K17" s="1">
        <f t="shared" ref="K17:K22" si="2">ROUND(F17*(O17),2)</f>
        <v>0</v>
      </c>
      <c r="L17" s="1">
        <f t="shared" ref="L17:L22" si="3">ROUND(F17*(G17),2)</f>
        <v>0</v>
      </c>
      <c r="M17" s="1"/>
      <c r="N17" s="1">
        <v>12.8</v>
      </c>
      <c r="O17" s="1"/>
      <c r="P17" s="168">
        <v>1.17E-3</v>
      </c>
      <c r="Q17" s="174"/>
      <c r="R17" s="174">
        <v>1.17E-3</v>
      </c>
      <c r="S17" s="150">
        <f>ROUND(F17*(R17),3)</f>
        <v>2E-3</v>
      </c>
      <c r="V17" s="175"/>
      <c r="Z17">
        <v>0</v>
      </c>
    </row>
    <row r="18" spans="1:26" ht="24.95" customHeight="1" x14ac:dyDescent="0.25">
      <c r="A18" s="172"/>
      <c r="B18" s="169" t="s">
        <v>303</v>
      </c>
      <c r="C18" s="173" t="s">
        <v>306</v>
      </c>
      <c r="D18" s="169" t="s">
        <v>307</v>
      </c>
      <c r="E18" s="169" t="s">
        <v>131</v>
      </c>
      <c r="F18" s="170">
        <v>1.9</v>
      </c>
      <c r="G18" s="171"/>
      <c r="H18" s="171"/>
      <c r="I18" s="171">
        <f t="shared" si="0"/>
        <v>0</v>
      </c>
      <c r="J18" s="169">
        <f t="shared" si="1"/>
        <v>26.01</v>
      </c>
      <c r="K18" s="1">
        <f t="shared" si="2"/>
        <v>0</v>
      </c>
      <c r="L18" s="1">
        <f t="shared" si="3"/>
        <v>0</v>
      </c>
      <c r="M18" s="1"/>
      <c r="N18" s="1">
        <v>13.69</v>
      </c>
      <c r="O18" s="1"/>
      <c r="P18" s="168">
        <v>1.57E-3</v>
      </c>
      <c r="Q18" s="174"/>
      <c r="R18" s="174">
        <v>1.57E-3</v>
      </c>
      <c r="S18" s="150">
        <f>ROUND(F18*(R18),3)</f>
        <v>3.0000000000000001E-3</v>
      </c>
      <c r="V18" s="175"/>
      <c r="Z18">
        <v>0</v>
      </c>
    </row>
    <row r="19" spans="1:26" ht="24.95" customHeight="1" x14ac:dyDescent="0.25">
      <c r="A19" s="172"/>
      <c r="B19" s="169" t="s">
        <v>303</v>
      </c>
      <c r="C19" s="173" t="s">
        <v>308</v>
      </c>
      <c r="D19" s="169" t="s">
        <v>309</v>
      </c>
      <c r="E19" s="169" t="s">
        <v>131</v>
      </c>
      <c r="F19" s="170">
        <v>1.6</v>
      </c>
      <c r="G19" s="171"/>
      <c r="H19" s="171"/>
      <c r="I19" s="171">
        <f t="shared" si="0"/>
        <v>0</v>
      </c>
      <c r="J19" s="169">
        <f t="shared" si="1"/>
        <v>23.12</v>
      </c>
      <c r="K19" s="1">
        <f t="shared" si="2"/>
        <v>0</v>
      </c>
      <c r="L19" s="1">
        <f t="shared" si="3"/>
        <v>0</v>
      </c>
      <c r="M19" s="1"/>
      <c r="N19" s="1">
        <v>14.45</v>
      </c>
      <c r="O19" s="1"/>
      <c r="P19" s="168">
        <v>1.6300000000000002E-3</v>
      </c>
      <c r="Q19" s="174"/>
      <c r="R19" s="174">
        <v>1.6300000000000002E-3</v>
      </c>
      <c r="S19" s="150">
        <f>ROUND(F19*(R19),3)</f>
        <v>3.0000000000000001E-3</v>
      </c>
      <c r="V19" s="175"/>
      <c r="Z19">
        <v>0</v>
      </c>
    </row>
    <row r="20" spans="1:26" ht="24.95" customHeight="1" x14ac:dyDescent="0.25">
      <c r="A20" s="172"/>
      <c r="B20" s="169" t="s">
        <v>303</v>
      </c>
      <c r="C20" s="173" t="s">
        <v>310</v>
      </c>
      <c r="D20" s="169" t="s">
        <v>311</v>
      </c>
      <c r="E20" s="169" t="s">
        <v>131</v>
      </c>
      <c r="F20" s="170">
        <v>1.1000000000000001</v>
      </c>
      <c r="G20" s="171"/>
      <c r="H20" s="171"/>
      <c r="I20" s="171">
        <f t="shared" si="0"/>
        <v>0</v>
      </c>
      <c r="J20" s="169">
        <f t="shared" si="1"/>
        <v>7.9</v>
      </c>
      <c r="K20" s="1">
        <f t="shared" si="2"/>
        <v>0</v>
      </c>
      <c r="L20" s="1">
        <f t="shared" si="3"/>
        <v>0</v>
      </c>
      <c r="M20" s="1"/>
      <c r="N20" s="1">
        <v>7.18</v>
      </c>
      <c r="O20" s="1"/>
      <c r="P20" s="168">
        <v>5.9000000000000003E-4</v>
      </c>
      <c r="Q20" s="174"/>
      <c r="R20" s="174">
        <v>5.9000000000000003E-4</v>
      </c>
      <c r="S20" s="150">
        <f>ROUND(F20*(R20),3)</f>
        <v>1E-3</v>
      </c>
      <c r="V20" s="175"/>
      <c r="Z20">
        <v>0</v>
      </c>
    </row>
    <row r="21" spans="1:26" ht="24.95" customHeight="1" x14ac:dyDescent="0.25">
      <c r="A21" s="172"/>
      <c r="B21" s="169" t="s">
        <v>303</v>
      </c>
      <c r="C21" s="173" t="s">
        <v>312</v>
      </c>
      <c r="D21" s="169" t="s">
        <v>313</v>
      </c>
      <c r="E21" s="169" t="s">
        <v>131</v>
      </c>
      <c r="F21" s="170">
        <v>6.7</v>
      </c>
      <c r="G21" s="171"/>
      <c r="H21" s="171"/>
      <c r="I21" s="171">
        <f t="shared" si="0"/>
        <v>0</v>
      </c>
      <c r="J21" s="169">
        <f t="shared" si="1"/>
        <v>4.76</v>
      </c>
      <c r="K21" s="1">
        <f t="shared" si="2"/>
        <v>0</v>
      </c>
      <c r="L21" s="1">
        <f t="shared" si="3"/>
        <v>0</v>
      </c>
      <c r="M21" s="1"/>
      <c r="N21" s="1">
        <v>0.71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/>
      <c r="B22" s="169" t="s">
        <v>303</v>
      </c>
      <c r="C22" s="173" t="s">
        <v>314</v>
      </c>
      <c r="D22" s="169" t="s">
        <v>315</v>
      </c>
      <c r="E22" s="169" t="s">
        <v>186</v>
      </c>
      <c r="F22" s="170">
        <v>1</v>
      </c>
      <c r="G22" s="177"/>
      <c r="H22" s="177"/>
      <c r="I22" s="177">
        <f t="shared" si="0"/>
        <v>0</v>
      </c>
      <c r="J22" s="169">
        <f t="shared" si="1"/>
        <v>0.89</v>
      </c>
      <c r="K22" s="1">
        <f t="shared" si="2"/>
        <v>0</v>
      </c>
      <c r="L22" s="1">
        <f t="shared" si="3"/>
        <v>0</v>
      </c>
      <c r="M22" s="1"/>
      <c r="N22" s="1">
        <v>0.89</v>
      </c>
      <c r="O22" s="1"/>
      <c r="P22" s="161"/>
      <c r="Q22" s="174"/>
      <c r="R22" s="174"/>
      <c r="S22" s="150"/>
      <c r="V22" s="175"/>
      <c r="Z22">
        <v>0</v>
      </c>
    </row>
    <row r="23" spans="1:26" x14ac:dyDescent="0.25">
      <c r="A23" s="150"/>
      <c r="B23" s="150"/>
      <c r="C23" s="150"/>
      <c r="D23" s="150" t="s">
        <v>295</v>
      </c>
      <c r="E23" s="150"/>
      <c r="F23" s="168"/>
      <c r="G23" s="153"/>
      <c r="H23" s="153">
        <f>ROUND((SUM(M16:M22))/1,2)</f>
        <v>0</v>
      </c>
      <c r="I23" s="153">
        <f>ROUND((SUM(I16:I22))/1,2)</f>
        <v>0</v>
      </c>
      <c r="J23" s="150"/>
      <c r="K23" s="150"/>
      <c r="L23" s="150">
        <f>ROUND((SUM(L16:L22))/1,2)</f>
        <v>0</v>
      </c>
      <c r="M23" s="150">
        <f>ROUND((SUM(M16:M22))/1,2)</f>
        <v>0</v>
      </c>
      <c r="N23" s="150"/>
      <c r="O23" s="150"/>
      <c r="P23" s="176">
        <f>ROUND((SUM(P16:P22))/1,2)</f>
        <v>0</v>
      </c>
      <c r="Q23" s="147"/>
      <c r="R23" s="147"/>
      <c r="S23" s="176">
        <f>ROUND((SUM(S16:S22))/1,2)</f>
        <v>0.01</v>
      </c>
      <c r="T23" s="147"/>
      <c r="U23" s="147"/>
      <c r="V23" s="147"/>
      <c r="W23" s="147"/>
      <c r="X23" s="147"/>
      <c r="Y23" s="147"/>
      <c r="Z23" s="147"/>
    </row>
    <row r="24" spans="1:26" x14ac:dyDescent="0.25">
      <c r="A24" s="1"/>
      <c r="B24" s="1"/>
      <c r="C24" s="1"/>
      <c r="D24" s="1"/>
      <c r="E24" s="1"/>
      <c r="F24" s="161"/>
      <c r="G24" s="143"/>
      <c r="H24" s="143"/>
      <c r="I24" s="143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0"/>
      <c r="B25" s="150"/>
      <c r="C25" s="150"/>
      <c r="D25" s="150" t="s">
        <v>296</v>
      </c>
      <c r="E25" s="150"/>
      <c r="F25" s="168"/>
      <c r="G25" s="151"/>
      <c r="H25" s="151"/>
      <c r="I25" s="151"/>
      <c r="J25" s="150"/>
      <c r="K25" s="150"/>
      <c r="L25" s="150"/>
      <c r="M25" s="150"/>
      <c r="N25" s="150"/>
      <c r="O25" s="150"/>
      <c r="P25" s="150"/>
      <c r="Q25" s="147"/>
      <c r="R25" s="147"/>
      <c r="S25" s="150"/>
      <c r="T25" s="147"/>
      <c r="U25" s="147"/>
      <c r="V25" s="147"/>
      <c r="W25" s="147"/>
      <c r="X25" s="147"/>
      <c r="Y25" s="147"/>
      <c r="Z25" s="147"/>
    </row>
    <row r="26" spans="1:26" ht="24.95" customHeight="1" x14ac:dyDescent="0.25">
      <c r="A26" s="172"/>
      <c r="B26" s="169" t="s">
        <v>316</v>
      </c>
      <c r="C26" s="173" t="s">
        <v>317</v>
      </c>
      <c r="D26" s="169" t="s">
        <v>318</v>
      </c>
      <c r="E26" s="169" t="s">
        <v>131</v>
      </c>
      <c r="F26" s="170">
        <v>9.4</v>
      </c>
      <c r="G26" s="171"/>
      <c r="H26" s="171"/>
      <c r="I26" s="171">
        <f t="shared" ref="I26:I31" si="4">ROUND(F26*(G26+H26),2)</f>
        <v>0</v>
      </c>
      <c r="J26" s="169">
        <f t="shared" ref="J26:J31" si="5">ROUND(F26*(N26),2)</f>
        <v>91.56</v>
      </c>
      <c r="K26" s="1">
        <f t="shared" ref="K26:K31" si="6">ROUND(F26*(O26),2)</f>
        <v>0</v>
      </c>
      <c r="L26" s="1">
        <f t="shared" ref="L26:L31" si="7">ROUND(F26*(G26),2)</f>
        <v>0</v>
      </c>
      <c r="M26" s="1"/>
      <c r="N26" s="1">
        <v>9.74</v>
      </c>
      <c r="O26" s="1"/>
      <c r="P26" s="168">
        <v>3.98E-3</v>
      </c>
      <c r="Q26" s="174"/>
      <c r="R26" s="174">
        <v>3.98E-3</v>
      </c>
      <c r="S26" s="150">
        <f>ROUND(F26*(R26),3)</f>
        <v>3.6999999999999998E-2</v>
      </c>
      <c r="V26" s="175"/>
      <c r="Z26">
        <v>0</v>
      </c>
    </row>
    <row r="27" spans="1:26" ht="24.95" customHeight="1" x14ac:dyDescent="0.25">
      <c r="A27" s="172"/>
      <c r="B27" s="169" t="s">
        <v>115</v>
      </c>
      <c r="C27" s="173" t="s">
        <v>319</v>
      </c>
      <c r="D27" s="169" t="s">
        <v>320</v>
      </c>
      <c r="E27" s="169" t="s">
        <v>105</v>
      </c>
      <c r="F27" s="170">
        <v>2</v>
      </c>
      <c r="G27" s="171"/>
      <c r="H27" s="171"/>
      <c r="I27" s="171">
        <f t="shared" si="4"/>
        <v>0</v>
      </c>
      <c r="J27" s="169">
        <f t="shared" si="5"/>
        <v>6.74</v>
      </c>
      <c r="K27" s="1">
        <f t="shared" si="6"/>
        <v>0</v>
      </c>
      <c r="L27" s="1">
        <f t="shared" si="7"/>
        <v>0</v>
      </c>
      <c r="M27" s="1"/>
      <c r="N27" s="1">
        <v>3.37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/>
      <c r="B28" s="169" t="s">
        <v>115</v>
      </c>
      <c r="C28" s="173" t="s">
        <v>321</v>
      </c>
      <c r="D28" s="169" t="s">
        <v>322</v>
      </c>
      <c r="E28" s="169" t="s">
        <v>105</v>
      </c>
      <c r="F28" s="170">
        <v>2</v>
      </c>
      <c r="G28" s="171"/>
      <c r="H28" s="171"/>
      <c r="I28" s="171">
        <f t="shared" si="4"/>
        <v>0</v>
      </c>
      <c r="J28" s="169">
        <f t="shared" si="5"/>
        <v>12</v>
      </c>
      <c r="K28" s="1">
        <f t="shared" si="6"/>
        <v>0</v>
      </c>
      <c r="L28" s="1">
        <f t="shared" si="7"/>
        <v>0</v>
      </c>
      <c r="M28" s="1"/>
      <c r="N28" s="1">
        <v>6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 x14ac:dyDescent="0.25">
      <c r="A29" s="172"/>
      <c r="B29" s="169" t="s">
        <v>316</v>
      </c>
      <c r="C29" s="173" t="s">
        <v>323</v>
      </c>
      <c r="D29" s="169" t="s">
        <v>324</v>
      </c>
      <c r="E29" s="169" t="s">
        <v>131</v>
      </c>
      <c r="F29" s="170">
        <v>9.4</v>
      </c>
      <c r="G29" s="171"/>
      <c r="H29" s="171"/>
      <c r="I29" s="171">
        <f t="shared" si="4"/>
        <v>0</v>
      </c>
      <c r="J29" s="169">
        <f t="shared" si="5"/>
        <v>12.5</v>
      </c>
      <c r="K29" s="1">
        <f t="shared" si="6"/>
        <v>0</v>
      </c>
      <c r="L29" s="1">
        <f t="shared" si="7"/>
        <v>0</v>
      </c>
      <c r="M29" s="1"/>
      <c r="N29" s="1">
        <v>1.33</v>
      </c>
      <c r="O29" s="1"/>
      <c r="P29" s="168">
        <v>1.7999999999999998E-4</v>
      </c>
      <c r="Q29" s="174"/>
      <c r="R29" s="174">
        <v>1.7999999999999998E-4</v>
      </c>
      <c r="S29" s="150">
        <f>ROUND(F29*(R29),3)</f>
        <v>2E-3</v>
      </c>
      <c r="V29" s="175"/>
      <c r="Z29">
        <v>0</v>
      </c>
    </row>
    <row r="30" spans="1:26" ht="24.95" customHeight="1" x14ac:dyDescent="0.25">
      <c r="A30" s="172"/>
      <c r="B30" s="169" t="s">
        <v>316</v>
      </c>
      <c r="C30" s="173" t="s">
        <v>325</v>
      </c>
      <c r="D30" s="169" t="s">
        <v>326</v>
      </c>
      <c r="E30" s="169" t="s">
        <v>131</v>
      </c>
      <c r="F30" s="170">
        <v>9.4</v>
      </c>
      <c r="G30" s="171"/>
      <c r="H30" s="171"/>
      <c r="I30" s="171">
        <f t="shared" si="4"/>
        <v>0</v>
      </c>
      <c r="J30" s="169">
        <f t="shared" si="5"/>
        <v>8.74</v>
      </c>
      <c r="K30" s="1">
        <f t="shared" si="6"/>
        <v>0</v>
      </c>
      <c r="L30" s="1">
        <f t="shared" si="7"/>
        <v>0</v>
      </c>
      <c r="M30" s="1"/>
      <c r="N30" s="1">
        <v>0.93</v>
      </c>
      <c r="O30" s="1"/>
      <c r="P30" s="168">
        <v>1.0000000000000001E-5</v>
      </c>
      <c r="Q30" s="174"/>
      <c r="R30" s="174">
        <v>1.0000000000000001E-5</v>
      </c>
      <c r="S30" s="150">
        <f>ROUND(F30*(R30),3)</f>
        <v>0</v>
      </c>
      <c r="V30" s="175"/>
      <c r="Z30">
        <v>0</v>
      </c>
    </row>
    <row r="31" spans="1:26" ht="24.95" customHeight="1" x14ac:dyDescent="0.25">
      <c r="A31" s="172"/>
      <c r="B31" s="169" t="s">
        <v>316</v>
      </c>
      <c r="C31" s="173" t="s">
        <v>327</v>
      </c>
      <c r="D31" s="169" t="s">
        <v>328</v>
      </c>
      <c r="E31" s="169" t="s">
        <v>186</v>
      </c>
      <c r="F31" s="170">
        <v>0.7</v>
      </c>
      <c r="G31" s="177"/>
      <c r="H31" s="177"/>
      <c r="I31" s="177">
        <f t="shared" si="4"/>
        <v>0</v>
      </c>
      <c r="J31" s="169">
        <f t="shared" si="5"/>
        <v>0.92</v>
      </c>
      <c r="K31" s="1">
        <f t="shared" si="6"/>
        <v>0</v>
      </c>
      <c r="L31" s="1">
        <f t="shared" si="7"/>
        <v>0</v>
      </c>
      <c r="M31" s="1"/>
      <c r="N31" s="1">
        <v>1.32</v>
      </c>
      <c r="O31" s="1"/>
      <c r="P31" s="161"/>
      <c r="Q31" s="174"/>
      <c r="R31" s="174"/>
      <c r="S31" s="150"/>
      <c r="V31" s="175"/>
      <c r="Z31">
        <v>0</v>
      </c>
    </row>
    <row r="32" spans="1:26" x14ac:dyDescent="0.25">
      <c r="A32" s="150"/>
      <c r="B32" s="150"/>
      <c r="C32" s="150"/>
      <c r="D32" s="150" t="s">
        <v>296</v>
      </c>
      <c r="E32" s="150"/>
      <c r="F32" s="168"/>
      <c r="G32" s="153"/>
      <c r="H32" s="153">
        <f>ROUND((SUM(M25:M31))/1,2)</f>
        <v>0</v>
      </c>
      <c r="I32" s="153">
        <f>ROUND((SUM(I25:I31))/1,2)</f>
        <v>0</v>
      </c>
      <c r="J32" s="150"/>
      <c r="K32" s="150"/>
      <c r="L32" s="150">
        <f>ROUND((SUM(L25:L31))/1,2)</f>
        <v>0</v>
      </c>
      <c r="M32" s="150">
        <f>ROUND((SUM(M25:M31))/1,2)</f>
        <v>0</v>
      </c>
      <c r="N32" s="150"/>
      <c r="O32" s="150"/>
      <c r="P32" s="176">
        <f>ROUND((SUM(P25:P31))/1,2)</f>
        <v>0</v>
      </c>
      <c r="Q32" s="147"/>
      <c r="R32" s="147"/>
      <c r="S32" s="176">
        <f>ROUND((SUM(S25:S31))/1,2)</f>
        <v>0.04</v>
      </c>
      <c r="T32" s="147"/>
      <c r="U32" s="147"/>
      <c r="V32" s="147"/>
      <c r="W32" s="147"/>
      <c r="X32" s="147"/>
      <c r="Y32" s="147"/>
      <c r="Z32" s="147"/>
    </row>
    <row r="33" spans="1:26" x14ac:dyDescent="0.25">
      <c r="A33" s="1"/>
      <c r="B33" s="1"/>
      <c r="C33" s="1"/>
      <c r="D33" s="1"/>
      <c r="E33" s="1"/>
      <c r="F33" s="161"/>
      <c r="G33" s="143"/>
      <c r="H33" s="143"/>
      <c r="I33" s="143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0"/>
      <c r="B34" s="150"/>
      <c r="C34" s="150"/>
      <c r="D34" s="150" t="s">
        <v>297</v>
      </c>
      <c r="E34" s="150"/>
      <c r="F34" s="168"/>
      <c r="G34" s="151"/>
      <c r="H34" s="151"/>
      <c r="I34" s="151"/>
      <c r="J34" s="150"/>
      <c r="K34" s="150"/>
      <c r="L34" s="150"/>
      <c r="M34" s="150"/>
      <c r="N34" s="150"/>
      <c r="O34" s="150"/>
      <c r="P34" s="150"/>
      <c r="Q34" s="147"/>
      <c r="R34" s="147"/>
      <c r="S34" s="150"/>
      <c r="T34" s="147"/>
      <c r="U34" s="147"/>
      <c r="V34" s="147"/>
      <c r="W34" s="147"/>
      <c r="X34" s="147"/>
      <c r="Y34" s="147"/>
      <c r="Z34" s="147"/>
    </row>
    <row r="35" spans="1:26" ht="24.95" customHeight="1" x14ac:dyDescent="0.25">
      <c r="A35" s="172"/>
      <c r="B35" s="169" t="s">
        <v>329</v>
      </c>
      <c r="C35" s="173" t="s">
        <v>330</v>
      </c>
      <c r="D35" s="169" t="s">
        <v>331</v>
      </c>
      <c r="E35" s="169" t="s">
        <v>332</v>
      </c>
      <c r="F35" s="170">
        <v>1</v>
      </c>
      <c r="G35" s="171"/>
      <c r="H35" s="171"/>
      <c r="I35" s="171">
        <f t="shared" ref="I35:I55" si="8">ROUND(F35*(G35+H35),2)</f>
        <v>0</v>
      </c>
      <c r="J35" s="169">
        <f t="shared" ref="J35:J55" si="9">ROUND(F35*(N35),2)</f>
        <v>29.42</v>
      </c>
      <c r="K35" s="1">
        <f t="shared" ref="K35:K55" si="10">ROUND(F35*(O35),2)</f>
        <v>0</v>
      </c>
      <c r="L35" s="1">
        <f>ROUND(F35*(G35),2)</f>
        <v>0</v>
      </c>
      <c r="M35" s="1"/>
      <c r="N35" s="1">
        <v>29.42</v>
      </c>
      <c r="O35" s="1"/>
      <c r="P35" s="168">
        <v>6.6E-4</v>
      </c>
      <c r="Q35" s="174"/>
      <c r="R35" s="174">
        <v>6.6E-4</v>
      </c>
      <c r="S35" s="150">
        <f>ROUND(F35*(R35),3)</f>
        <v>1E-3</v>
      </c>
      <c r="V35" s="175"/>
      <c r="Z35">
        <v>0</v>
      </c>
    </row>
    <row r="36" spans="1:26" ht="24.95" customHeight="1" x14ac:dyDescent="0.25">
      <c r="A36" s="172"/>
      <c r="B36" s="169" t="s">
        <v>181</v>
      </c>
      <c r="C36" s="173" t="s">
        <v>333</v>
      </c>
      <c r="D36" s="169" t="s">
        <v>334</v>
      </c>
      <c r="E36" s="169" t="s">
        <v>105</v>
      </c>
      <c r="F36" s="170">
        <v>1</v>
      </c>
      <c r="G36" s="171"/>
      <c r="H36" s="171"/>
      <c r="I36" s="171">
        <f t="shared" si="8"/>
        <v>0</v>
      </c>
      <c r="J36" s="169">
        <f t="shared" si="9"/>
        <v>99.64</v>
      </c>
      <c r="K36" s="1">
        <f t="shared" si="10"/>
        <v>0</v>
      </c>
      <c r="L36" s="1"/>
      <c r="M36" s="1">
        <f>ROUND(F36*(G36),2)</f>
        <v>0</v>
      </c>
      <c r="N36" s="1">
        <v>99.64</v>
      </c>
      <c r="O36" s="1"/>
      <c r="P36" s="168">
        <v>2.5499999999999998E-2</v>
      </c>
      <c r="Q36" s="174"/>
      <c r="R36" s="174">
        <v>2.5499999999999998E-2</v>
      </c>
      <c r="S36" s="150">
        <f>ROUND(F36*(R36),3)</f>
        <v>2.5999999999999999E-2</v>
      </c>
      <c r="V36" s="175"/>
      <c r="Z36">
        <v>0</v>
      </c>
    </row>
    <row r="37" spans="1:26" ht="24.95" customHeight="1" x14ac:dyDescent="0.25">
      <c r="A37" s="172"/>
      <c r="B37" s="169" t="s">
        <v>329</v>
      </c>
      <c r="C37" s="173" t="s">
        <v>335</v>
      </c>
      <c r="D37" s="169" t="s">
        <v>336</v>
      </c>
      <c r="E37" s="169" t="s">
        <v>332</v>
      </c>
      <c r="F37" s="170">
        <v>1</v>
      </c>
      <c r="G37" s="171"/>
      <c r="H37" s="171"/>
      <c r="I37" s="171">
        <f t="shared" si="8"/>
        <v>0</v>
      </c>
      <c r="J37" s="169">
        <f t="shared" si="9"/>
        <v>26.3</v>
      </c>
      <c r="K37" s="1">
        <f t="shared" si="10"/>
        <v>0</v>
      </c>
      <c r="L37" s="1">
        <f>ROUND(F37*(G37),2)</f>
        <v>0</v>
      </c>
      <c r="M37" s="1"/>
      <c r="N37" s="1">
        <v>26.3</v>
      </c>
      <c r="O37" s="1"/>
      <c r="P37" s="168">
        <v>5.7000000000000009E-4</v>
      </c>
      <c r="Q37" s="174"/>
      <c r="R37" s="174">
        <v>5.7000000000000009E-4</v>
      </c>
      <c r="S37" s="150">
        <f>ROUND(F37*(R37),3)</f>
        <v>1E-3</v>
      </c>
      <c r="V37" s="175"/>
      <c r="Z37">
        <v>0</v>
      </c>
    </row>
    <row r="38" spans="1:26" ht="24.95" customHeight="1" x14ac:dyDescent="0.25">
      <c r="A38" s="172"/>
      <c r="B38" s="169" t="s">
        <v>115</v>
      </c>
      <c r="C38" s="173" t="s">
        <v>337</v>
      </c>
      <c r="D38" s="169" t="s">
        <v>338</v>
      </c>
      <c r="E38" s="169" t="s">
        <v>105</v>
      </c>
      <c r="F38" s="170">
        <v>1</v>
      </c>
      <c r="G38" s="171"/>
      <c r="H38" s="171"/>
      <c r="I38" s="171">
        <f t="shared" si="8"/>
        <v>0</v>
      </c>
      <c r="J38" s="169">
        <f t="shared" si="9"/>
        <v>70</v>
      </c>
      <c r="K38" s="1">
        <f t="shared" si="10"/>
        <v>0</v>
      </c>
      <c r="L38" s="1">
        <f>ROUND(F38*(G38),2)</f>
        <v>0</v>
      </c>
      <c r="M38" s="1"/>
      <c r="N38" s="1">
        <v>70</v>
      </c>
      <c r="O38" s="1"/>
      <c r="P38" s="161"/>
      <c r="Q38" s="174"/>
      <c r="R38" s="174"/>
      <c r="S38" s="150"/>
      <c r="V38" s="175"/>
      <c r="Z38">
        <v>0</v>
      </c>
    </row>
    <row r="39" spans="1:26" ht="24.95" customHeight="1" x14ac:dyDescent="0.25">
      <c r="A39" s="172"/>
      <c r="B39" s="169" t="s">
        <v>329</v>
      </c>
      <c r="C39" s="173" t="s">
        <v>339</v>
      </c>
      <c r="D39" s="169" t="s">
        <v>340</v>
      </c>
      <c r="E39" s="169" t="s">
        <v>332</v>
      </c>
      <c r="F39" s="170">
        <v>1</v>
      </c>
      <c r="G39" s="171"/>
      <c r="H39" s="171"/>
      <c r="I39" s="171">
        <f t="shared" si="8"/>
        <v>0</v>
      </c>
      <c r="J39" s="169">
        <f t="shared" si="9"/>
        <v>39.229999999999997</v>
      </c>
      <c r="K39" s="1">
        <f t="shared" si="10"/>
        <v>0</v>
      </c>
      <c r="L39" s="1">
        <f>ROUND(F39*(G39),2)</f>
        <v>0</v>
      </c>
      <c r="M39" s="1"/>
      <c r="N39" s="1">
        <v>39.229999999999997</v>
      </c>
      <c r="O39" s="1"/>
      <c r="P39" s="168">
        <v>3.4000000000000002E-4</v>
      </c>
      <c r="Q39" s="174"/>
      <c r="R39" s="174">
        <v>3.4000000000000002E-4</v>
      </c>
      <c r="S39" s="150">
        <f>ROUND(F39*(R39),3)</f>
        <v>0</v>
      </c>
      <c r="V39" s="175"/>
      <c r="Z39">
        <v>0</v>
      </c>
    </row>
    <row r="40" spans="1:26" ht="24.95" customHeight="1" x14ac:dyDescent="0.25">
      <c r="A40" s="172"/>
      <c r="B40" s="169" t="s">
        <v>181</v>
      </c>
      <c r="C40" s="173" t="s">
        <v>341</v>
      </c>
      <c r="D40" s="169" t="s">
        <v>342</v>
      </c>
      <c r="E40" s="169" t="s">
        <v>105</v>
      </c>
      <c r="F40" s="170">
        <v>1</v>
      </c>
      <c r="G40" s="171"/>
      <c r="H40" s="171"/>
      <c r="I40" s="171">
        <f t="shared" si="8"/>
        <v>0</v>
      </c>
      <c r="J40" s="169">
        <f t="shared" si="9"/>
        <v>149.05000000000001</v>
      </c>
      <c r="K40" s="1">
        <f t="shared" si="10"/>
        <v>0</v>
      </c>
      <c r="L40" s="1"/>
      <c r="M40" s="1">
        <f>ROUND(F40*(G40),2)</f>
        <v>0</v>
      </c>
      <c r="N40" s="1">
        <v>149.05000000000001</v>
      </c>
      <c r="O40" s="1"/>
      <c r="P40" s="168">
        <v>1.0999999999999999E-2</v>
      </c>
      <c r="Q40" s="174"/>
      <c r="R40" s="174">
        <v>1.0999999999999999E-2</v>
      </c>
      <c r="S40" s="150">
        <f>ROUND(F40*(R40),3)</f>
        <v>1.0999999999999999E-2</v>
      </c>
      <c r="V40" s="175"/>
      <c r="Z40">
        <v>0</v>
      </c>
    </row>
    <row r="41" spans="1:26" ht="24.95" customHeight="1" x14ac:dyDescent="0.25">
      <c r="A41" s="172"/>
      <c r="B41" s="169" t="s">
        <v>115</v>
      </c>
      <c r="C41" s="173" t="s">
        <v>343</v>
      </c>
      <c r="D41" s="169" t="s">
        <v>344</v>
      </c>
      <c r="E41" s="169" t="s">
        <v>332</v>
      </c>
      <c r="F41" s="170">
        <v>1</v>
      </c>
      <c r="G41" s="171"/>
      <c r="H41" s="171"/>
      <c r="I41" s="171">
        <f t="shared" si="8"/>
        <v>0</v>
      </c>
      <c r="J41" s="169">
        <f t="shared" si="9"/>
        <v>148.9</v>
      </c>
      <c r="K41" s="1">
        <f t="shared" si="10"/>
        <v>0</v>
      </c>
      <c r="L41" s="1">
        <f>ROUND(F41*(G41),2)</f>
        <v>0</v>
      </c>
      <c r="M41" s="1"/>
      <c r="N41" s="1">
        <v>148.9</v>
      </c>
      <c r="O41" s="1"/>
      <c r="P41" s="161"/>
      <c r="Q41" s="174"/>
      <c r="R41" s="174"/>
      <c r="S41" s="150"/>
      <c r="V41" s="175"/>
      <c r="Z41">
        <v>0</v>
      </c>
    </row>
    <row r="42" spans="1:26" ht="24.95" customHeight="1" x14ac:dyDescent="0.25">
      <c r="A42" s="172"/>
      <c r="B42" s="169" t="s">
        <v>115</v>
      </c>
      <c r="C42" s="173" t="s">
        <v>345</v>
      </c>
      <c r="D42" s="169" t="s">
        <v>346</v>
      </c>
      <c r="E42" s="169" t="s">
        <v>105</v>
      </c>
      <c r="F42" s="170">
        <v>1</v>
      </c>
      <c r="G42" s="171"/>
      <c r="H42" s="171"/>
      <c r="I42" s="171">
        <f t="shared" si="8"/>
        <v>0</v>
      </c>
      <c r="J42" s="169">
        <f t="shared" si="9"/>
        <v>174.64</v>
      </c>
      <c r="K42" s="1">
        <f t="shared" si="10"/>
        <v>0</v>
      </c>
      <c r="L42" s="1">
        <f>ROUND(F42*(G42),2)</f>
        <v>0</v>
      </c>
      <c r="M42" s="1"/>
      <c r="N42" s="1">
        <v>174.64</v>
      </c>
      <c r="O42" s="1"/>
      <c r="P42" s="161"/>
      <c r="Q42" s="174"/>
      <c r="R42" s="174"/>
      <c r="S42" s="150"/>
      <c r="V42" s="175"/>
      <c r="Z42">
        <v>0</v>
      </c>
    </row>
    <row r="43" spans="1:26" ht="24.95" customHeight="1" x14ac:dyDescent="0.25">
      <c r="A43" s="172"/>
      <c r="B43" s="169" t="s">
        <v>329</v>
      </c>
      <c r="C43" s="173" t="s">
        <v>347</v>
      </c>
      <c r="D43" s="169" t="s">
        <v>348</v>
      </c>
      <c r="E43" s="169" t="s">
        <v>332</v>
      </c>
      <c r="F43" s="170">
        <v>1</v>
      </c>
      <c r="G43" s="171"/>
      <c r="H43" s="171"/>
      <c r="I43" s="171">
        <f t="shared" si="8"/>
        <v>0</v>
      </c>
      <c r="J43" s="169">
        <f t="shared" si="9"/>
        <v>4.9400000000000004</v>
      </c>
      <c r="K43" s="1">
        <f t="shared" si="10"/>
        <v>0</v>
      </c>
      <c r="L43" s="1">
        <f>ROUND(F43*(G43),2)</f>
        <v>0</v>
      </c>
      <c r="M43" s="1"/>
      <c r="N43" s="1">
        <v>4.9399999999999995</v>
      </c>
      <c r="O43" s="1"/>
      <c r="P43" s="168">
        <v>3.0000000000000001E-5</v>
      </c>
      <c r="Q43" s="174"/>
      <c r="R43" s="174">
        <v>3.0000000000000001E-5</v>
      </c>
      <c r="S43" s="150">
        <f t="shared" ref="S43:S51" si="11">ROUND(F43*(R43),3)</f>
        <v>0</v>
      </c>
      <c r="V43" s="175"/>
      <c r="Z43">
        <v>0</v>
      </c>
    </row>
    <row r="44" spans="1:26" ht="24.95" customHeight="1" x14ac:dyDescent="0.25">
      <c r="A44" s="172"/>
      <c r="B44" s="169" t="s">
        <v>181</v>
      </c>
      <c r="C44" s="173" t="s">
        <v>349</v>
      </c>
      <c r="D44" s="169" t="s">
        <v>350</v>
      </c>
      <c r="E44" s="169" t="s">
        <v>105</v>
      </c>
      <c r="F44" s="170">
        <v>1</v>
      </c>
      <c r="G44" s="171"/>
      <c r="H44" s="171"/>
      <c r="I44" s="171">
        <f t="shared" si="8"/>
        <v>0</v>
      </c>
      <c r="J44" s="169">
        <f t="shared" si="9"/>
        <v>18.62</v>
      </c>
      <c r="K44" s="1">
        <f t="shared" si="10"/>
        <v>0</v>
      </c>
      <c r="L44" s="1"/>
      <c r="M44" s="1">
        <f>ROUND(F44*(G44),2)</f>
        <v>0</v>
      </c>
      <c r="N44" s="1">
        <v>18.62</v>
      </c>
      <c r="O44" s="1"/>
      <c r="P44" s="168">
        <v>2.3999999999999998E-3</v>
      </c>
      <c r="Q44" s="174"/>
      <c r="R44" s="174">
        <v>2.3999999999999998E-3</v>
      </c>
      <c r="S44" s="150">
        <f t="shared" si="11"/>
        <v>2E-3</v>
      </c>
      <c r="V44" s="175"/>
      <c r="Z44">
        <v>0</v>
      </c>
    </row>
    <row r="45" spans="1:26" ht="24.95" customHeight="1" x14ac:dyDescent="0.25">
      <c r="A45" s="172"/>
      <c r="B45" s="169" t="s">
        <v>329</v>
      </c>
      <c r="C45" s="173" t="s">
        <v>351</v>
      </c>
      <c r="D45" s="169" t="s">
        <v>352</v>
      </c>
      <c r="E45" s="169" t="s">
        <v>332</v>
      </c>
      <c r="F45" s="170">
        <v>1</v>
      </c>
      <c r="G45" s="171"/>
      <c r="H45" s="171"/>
      <c r="I45" s="171">
        <f t="shared" si="8"/>
        <v>0</v>
      </c>
      <c r="J45" s="169">
        <f t="shared" si="9"/>
        <v>5.08</v>
      </c>
      <c r="K45" s="1">
        <f t="shared" si="10"/>
        <v>0</v>
      </c>
      <c r="L45" s="1">
        <f>ROUND(F45*(G45),2)</f>
        <v>0</v>
      </c>
      <c r="M45" s="1"/>
      <c r="N45" s="1">
        <v>5.08</v>
      </c>
      <c r="O45" s="1"/>
      <c r="P45" s="168">
        <v>2.8000000000000003E-4</v>
      </c>
      <c r="Q45" s="174"/>
      <c r="R45" s="174">
        <v>2.8000000000000003E-4</v>
      </c>
      <c r="S45" s="150">
        <f t="shared" si="11"/>
        <v>0</v>
      </c>
      <c r="V45" s="175"/>
      <c r="Z45">
        <v>0</v>
      </c>
    </row>
    <row r="46" spans="1:26" ht="24.95" customHeight="1" x14ac:dyDescent="0.25">
      <c r="A46" s="172"/>
      <c r="B46" s="169" t="s">
        <v>353</v>
      </c>
      <c r="C46" s="173" t="s">
        <v>354</v>
      </c>
      <c r="D46" s="169" t="s">
        <v>355</v>
      </c>
      <c r="E46" s="169" t="s">
        <v>105</v>
      </c>
      <c r="F46" s="170">
        <v>1</v>
      </c>
      <c r="G46" s="171"/>
      <c r="H46" s="171"/>
      <c r="I46" s="171">
        <f t="shared" si="8"/>
        <v>0</v>
      </c>
      <c r="J46" s="169">
        <f t="shared" si="9"/>
        <v>10.7</v>
      </c>
      <c r="K46" s="1">
        <f t="shared" si="10"/>
        <v>0</v>
      </c>
      <c r="L46" s="1"/>
      <c r="M46" s="1">
        <f>ROUND(F46*(G46),2)</f>
        <v>0</v>
      </c>
      <c r="N46" s="1">
        <v>10.7</v>
      </c>
      <c r="O46" s="1"/>
      <c r="P46" s="168">
        <v>2.7E-4</v>
      </c>
      <c r="Q46" s="174"/>
      <c r="R46" s="174">
        <v>2.7E-4</v>
      </c>
      <c r="S46" s="150">
        <f t="shared" si="11"/>
        <v>0</v>
      </c>
      <c r="V46" s="175"/>
      <c r="Z46">
        <v>0</v>
      </c>
    </row>
    <row r="47" spans="1:26" ht="24.95" customHeight="1" x14ac:dyDescent="0.25">
      <c r="A47" s="172"/>
      <c r="B47" s="169" t="s">
        <v>329</v>
      </c>
      <c r="C47" s="173" t="s">
        <v>356</v>
      </c>
      <c r="D47" s="169" t="s">
        <v>357</v>
      </c>
      <c r="E47" s="169" t="s">
        <v>105</v>
      </c>
      <c r="F47" s="170">
        <v>1</v>
      </c>
      <c r="G47" s="171"/>
      <c r="H47" s="171"/>
      <c r="I47" s="171">
        <f t="shared" si="8"/>
        <v>0</v>
      </c>
      <c r="J47" s="169">
        <f t="shared" si="9"/>
        <v>9.0299999999999994</v>
      </c>
      <c r="K47" s="1">
        <f t="shared" si="10"/>
        <v>0</v>
      </c>
      <c r="L47" s="1">
        <f>ROUND(F47*(G47),2)</f>
        <v>0</v>
      </c>
      <c r="M47" s="1"/>
      <c r="N47" s="1">
        <v>9.0299999999999994</v>
      </c>
      <c r="O47" s="1"/>
      <c r="P47" s="168">
        <v>1.2E-4</v>
      </c>
      <c r="Q47" s="174"/>
      <c r="R47" s="174">
        <v>1.2E-4</v>
      </c>
      <c r="S47" s="150">
        <f t="shared" si="11"/>
        <v>0</v>
      </c>
      <c r="V47" s="175"/>
      <c r="Z47">
        <v>0</v>
      </c>
    </row>
    <row r="48" spans="1:26" ht="24.95" customHeight="1" x14ac:dyDescent="0.25">
      <c r="A48" s="172"/>
      <c r="B48" s="169" t="s">
        <v>353</v>
      </c>
      <c r="C48" s="173" t="s">
        <v>358</v>
      </c>
      <c r="D48" s="169" t="s">
        <v>359</v>
      </c>
      <c r="E48" s="169" t="s">
        <v>105</v>
      </c>
      <c r="F48" s="170">
        <v>1</v>
      </c>
      <c r="G48" s="171"/>
      <c r="H48" s="171"/>
      <c r="I48" s="171">
        <f t="shared" si="8"/>
        <v>0</v>
      </c>
      <c r="J48" s="169">
        <f t="shared" si="9"/>
        <v>68</v>
      </c>
      <c r="K48" s="1">
        <f t="shared" si="10"/>
        <v>0</v>
      </c>
      <c r="L48" s="1"/>
      <c r="M48" s="1">
        <f>ROUND(F48*(G48),2)</f>
        <v>0</v>
      </c>
      <c r="N48" s="1">
        <v>68</v>
      </c>
      <c r="O48" s="1"/>
      <c r="P48" s="168">
        <v>2E-3</v>
      </c>
      <c r="Q48" s="174"/>
      <c r="R48" s="174">
        <v>2E-3</v>
      </c>
      <c r="S48" s="150">
        <f t="shared" si="11"/>
        <v>2E-3</v>
      </c>
      <c r="V48" s="175"/>
      <c r="Z48">
        <v>0</v>
      </c>
    </row>
    <row r="49" spans="1:26" ht="24.95" customHeight="1" x14ac:dyDescent="0.25">
      <c r="A49" s="172"/>
      <c r="B49" s="169" t="s">
        <v>329</v>
      </c>
      <c r="C49" s="173" t="s">
        <v>360</v>
      </c>
      <c r="D49" s="169" t="s">
        <v>361</v>
      </c>
      <c r="E49" s="169" t="s">
        <v>105</v>
      </c>
      <c r="F49" s="170">
        <v>1</v>
      </c>
      <c r="G49" s="171"/>
      <c r="H49" s="171"/>
      <c r="I49" s="171">
        <f t="shared" si="8"/>
        <v>0</v>
      </c>
      <c r="J49" s="169">
        <f t="shared" si="9"/>
        <v>11.51</v>
      </c>
      <c r="K49" s="1">
        <f t="shared" si="10"/>
        <v>0</v>
      </c>
      <c r="L49" s="1">
        <f>ROUND(F49*(G49),2)</f>
        <v>0</v>
      </c>
      <c r="M49" s="1"/>
      <c r="N49" s="1">
        <v>11.51</v>
      </c>
      <c r="O49" s="1"/>
      <c r="P49" s="168">
        <v>1.2E-4</v>
      </c>
      <c r="Q49" s="174"/>
      <c r="R49" s="174">
        <v>1.2E-4</v>
      </c>
      <c r="S49" s="150">
        <f t="shared" si="11"/>
        <v>0</v>
      </c>
      <c r="V49" s="175"/>
      <c r="Z49">
        <v>0</v>
      </c>
    </row>
    <row r="50" spans="1:26" ht="24.95" customHeight="1" x14ac:dyDescent="0.25">
      <c r="A50" s="172"/>
      <c r="B50" s="169" t="s">
        <v>353</v>
      </c>
      <c r="C50" s="173" t="s">
        <v>362</v>
      </c>
      <c r="D50" s="169" t="s">
        <v>363</v>
      </c>
      <c r="E50" s="169" t="s">
        <v>105</v>
      </c>
      <c r="F50" s="170">
        <v>1</v>
      </c>
      <c r="G50" s="171"/>
      <c r="H50" s="171"/>
      <c r="I50" s="171">
        <f t="shared" si="8"/>
        <v>0</v>
      </c>
      <c r="J50" s="169">
        <f t="shared" si="9"/>
        <v>78</v>
      </c>
      <c r="K50" s="1">
        <f t="shared" si="10"/>
        <v>0</v>
      </c>
      <c r="L50" s="1"/>
      <c r="M50" s="1">
        <f>ROUND(F50*(G50),2)</f>
        <v>0</v>
      </c>
      <c r="N50" s="1">
        <v>78</v>
      </c>
      <c r="O50" s="1"/>
      <c r="P50" s="168">
        <v>1.0499999999999999E-3</v>
      </c>
      <c r="Q50" s="174"/>
      <c r="R50" s="174">
        <v>1.0499999999999999E-3</v>
      </c>
      <c r="S50" s="150">
        <f t="shared" si="11"/>
        <v>1E-3</v>
      </c>
      <c r="V50" s="175"/>
      <c r="Z50">
        <v>0</v>
      </c>
    </row>
    <row r="51" spans="1:26" ht="24.95" customHeight="1" x14ac:dyDescent="0.25">
      <c r="A51" s="172"/>
      <c r="B51" s="169" t="s">
        <v>329</v>
      </c>
      <c r="C51" s="173" t="s">
        <v>364</v>
      </c>
      <c r="D51" s="169" t="s">
        <v>365</v>
      </c>
      <c r="E51" s="169" t="s">
        <v>105</v>
      </c>
      <c r="F51" s="170">
        <v>1</v>
      </c>
      <c r="G51" s="171"/>
      <c r="H51" s="171"/>
      <c r="I51" s="171">
        <f t="shared" si="8"/>
        <v>0</v>
      </c>
      <c r="J51" s="169">
        <f t="shared" si="9"/>
        <v>2.52</v>
      </c>
      <c r="K51" s="1">
        <f t="shared" si="10"/>
        <v>0</v>
      </c>
      <c r="L51" s="1">
        <f>ROUND(F51*(G51),2)</f>
        <v>0</v>
      </c>
      <c r="M51" s="1"/>
      <c r="N51" s="1">
        <v>2.52</v>
      </c>
      <c r="O51" s="1"/>
      <c r="P51" s="168">
        <v>1.0000000000000001E-5</v>
      </c>
      <c r="Q51" s="174"/>
      <c r="R51" s="174">
        <v>1.0000000000000001E-5</v>
      </c>
      <c r="S51" s="150">
        <f t="shared" si="11"/>
        <v>0</v>
      </c>
      <c r="V51" s="175"/>
      <c r="Z51">
        <v>0</v>
      </c>
    </row>
    <row r="52" spans="1:26" ht="35.1" customHeight="1" x14ac:dyDescent="0.25">
      <c r="A52" s="172"/>
      <c r="B52" s="169" t="s">
        <v>115</v>
      </c>
      <c r="C52" s="173" t="s">
        <v>366</v>
      </c>
      <c r="D52" s="169" t="s">
        <v>367</v>
      </c>
      <c r="E52" s="169" t="s">
        <v>105</v>
      </c>
      <c r="F52" s="170">
        <v>1</v>
      </c>
      <c r="G52" s="171"/>
      <c r="H52" s="171"/>
      <c r="I52" s="171">
        <f t="shared" si="8"/>
        <v>0</v>
      </c>
      <c r="J52" s="169">
        <f t="shared" si="9"/>
        <v>18.010000000000002</v>
      </c>
      <c r="K52" s="1">
        <f t="shared" si="10"/>
        <v>0</v>
      </c>
      <c r="L52" s="1">
        <f>ROUND(F52*(G52),2)</f>
        <v>0</v>
      </c>
      <c r="M52" s="1"/>
      <c r="N52" s="1">
        <v>18.010000000000002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 x14ac:dyDescent="0.25">
      <c r="A53" s="172"/>
      <c r="B53" s="169" t="s">
        <v>329</v>
      </c>
      <c r="C53" s="173" t="s">
        <v>368</v>
      </c>
      <c r="D53" s="169" t="s">
        <v>369</v>
      </c>
      <c r="E53" s="169" t="s">
        <v>105</v>
      </c>
      <c r="F53" s="170">
        <v>1</v>
      </c>
      <c r="G53" s="171"/>
      <c r="H53" s="171"/>
      <c r="I53" s="171">
        <f t="shared" si="8"/>
        <v>0</v>
      </c>
      <c r="J53" s="169">
        <f t="shared" si="9"/>
        <v>2.5299999999999998</v>
      </c>
      <c r="K53" s="1">
        <f t="shared" si="10"/>
        <v>0</v>
      </c>
      <c r="L53" s="1">
        <f>ROUND(F53*(G53),2)</f>
        <v>0</v>
      </c>
      <c r="M53" s="1"/>
      <c r="N53" s="1">
        <v>2.5300000000000002</v>
      </c>
      <c r="O53" s="1"/>
      <c r="P53" s="168">
        <v>1.0000000000000001E-5</v>
      </c>
      <c r="Q53" s="174"/>
      <c r="R53" s="174">
        <v>1.0000000000000001E-5</v>
      </c>
      <c r="S53" s="150">
        <f>ROUND(F53*(R53),3)</f>
        <v>0</v>
      </c>
      <c r="V53" s="175"/>
      <c r="Z53">
        <v>0</v>
      </c>
    </row>
    <row r="54" spans="1:26" ht="24.95" customHeight="1" x14ac:dyDescent="0.25">
      <c r="A54" s="172"/>
      <c r="B54" s="169" t="s">
        <v>170</v>
      </c>
      <c r="C54" s="173" t="s">
        <v>370</v>
      </c>
      <c r="D54" s="169" t="s">
        <v>371</v>
      </c>
      <c r="E54" s="169" t="s">
        <v>105</v>
      </c>
      <c r="F54" s="170">
        <v>1</v>
      </c>
      <c r="G54" s="171"/>
      <c r="H54" s="171"/>
      <c r="I54" s="171">
        <f t="shared" si="8"/>
        <v>0</v>
      </c>
      <c r="J54" s="169">
        <f t="shared" si="9"/>
        <v>11.66</v>
      </c>
      <c r="K54" s="1">
        <f t="shared" si="10"/>
        <v>0</v>
      </c>
      <c r="L54" s="1"/>
      <c r="M54" s="1">
        <f>ROUND(F54*(G54),2)</f>
        <v>0</v>
      </c>
      <c r="N54" s="1">
        <v>11.66</v>
      </c>
      <c r="O54" s="1"/>
      <c r="P54" s="168">
        <v>3.3E-4</v>
      </c>
      <c r="Q54" s="174"/>
      <c r="R54" s="174">
        <v>3.3E-4</v>
      </c>
      <c r="S54" s="150">
        <f>ROUND(F54*(R54),3)</f>
        <v>0</v>
      </c>
      <c r="V54" s="175"/>
      <c r="Z54">
        <v>0</v>
      </c>
    </row>
    <row r="55" spans="1:26" ht="24.95" customHeight="1" x14ac:dyDescent="0.25">
      <c r="A55" s="172"/>
      <c r="B55" s="169" t="s">
        <v>329</v>
      </c>
      <c r="C55" s="173" t="s">
        <v>372</v>
      </c>
      <c r="D55" s="169" t="s">
        <v>373</v>
      </c>
      <c r="E55" s="169" t="s">
        <v>186</v>
      </c>
      <c r="F55" s="170">
        <v>0.3</v>
      </c>
      <c r="G55" s="177"/>
      <c r="H55" s="177"/>
      <c r="I55" s="177">
        <f t="shared" si="8"/>
        <v>0</v>
      </c>
      <c r="J55" s="169">
        <f t="shared" si="9"/>
        <v>2.93</v>
      </c>
      <c r="K55" s="1">
        <f t="shared" si="10"/>
        <v>0</v>
      </c>
      <c r="L55" s="1">
        <f>ROUND(F55*(G55),2)</f>
        <v>0</v>
      </c>
      <c r="M55" s="1"/>
      <c r="N55" s="1">
        <v>9.7799999999999994</v>
      </c>
      <c r="O55" s="1"/>
      <c r="P55" s="161"/>
      <c r="Q55" s="174"/>
      <c r="R55" s="174"/>
      <c r="S55" s="150"/>
      <c r="V55" s="175"/>
      <c r="Z55">
        <v>0</v>
      </c>
    </row>
    <row r="56" spans="1:26" x14ac:dyDescent="0.25">
      <c r="A56" s="150"/>
      <c r="B56" s="150"/>
      <c r="C56" s="150"/>
      <c r="D56" s="150" t="s">
        <v>297</v>
      </c>
      <c r="E56" s="150"/>
      <c r="F56" s="168"/>
      <c r="G56" s="153"/>
      <c r="H56" s="153"/>
      <c r="I56" s="153">
        <f>ROUND((SUM(I34:I55))/1,2)</f>
        <v>0</v>
      </c>
      <c r="J56" s="150"/>
      <c r="K56" s="150"/>
      <c r="L56" s="150">
        <f>ROUND((SUM(L34:L55))/1,2)</f>
        <v>0</v>
      </c>
      <c r="M56" s="150">
        <f>ROUND((SUM(M34:M55))/1,2)</f>
        <v>0</v>
      </c>
      <c r="N56" s="150"/>
      <c r="O56" s="150"/>
      <c r="P56" s="176"/>
      <c r="S56" s="168">
        <f>ROUND((SUM(S34:S55))/1,2)</f>
        <v>0.04</v>
      </c>
      <c r="V56">
        <f>ROUND((SUM(V34:V55))/1,2)</f>
        <v>0</v>
      </c>
    </row>
    <row r="57" spans="1:26" x14ac:dyDescent="0.25">
      <c r="A57" s="1"/>
      <c r="B57" s="1"/>
      <c r="C57" s="1"/>
      <c r="D57" s="1"/>
      <c r="E57" s="1"/>
      <c r="F57" s="161"/>
      <c r="G57" s="143"/>
      <c r="H57" s="143"/>
      <c r="I57" s="143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50"/>
      <c r="B58" s="150"/>
      <c r="C58" s="150"/>
      <c r="D58" s="2" t="s">
        <v>72</v>
      </c>
      <c r="E58" s="150"/>
      <c r="F58" s="168"/>
      <c r="G58" s="153"/>
      <c r="H58" s="153">
        <f>ROUND((SUM(M9:M57))/2,2)</f>
        <v>0</v>
      </c>
      <c r="I58" s="153">
        <f>ROUND((SUM(I9:I57))/2,2)</f>
        <v>0</v>
      </c>
      <c r="J58" s="150"/>
      <c r="K58" s="150"/>
      <c r="L58" s="150">
        <f>ROUND((SUM(L9:L57))/2,2)</f>
        <v>0</v>
      </c>
      <c r="M58" s="150">
        <f>ROUND((SUM(M9:M57))/2,2)</f>
        <v>0</v>
      </c>
      <c r="N58" s="150"/>
      <c r="O58" s="150"/>
      <c r="P58" s="176"/>
      <c r="S58" s="176">
        <f>ROUND((SUM(S9:S57))/2,2)</f>
        <v>0.09</v>
      </c>
      <c r="V58">
        <f>ROUND((SUM(V9:V57))/2,2)</f>
        <v>0</v>
      </c>
    </row>
    <row r="59" spans="1:26" x14ac:dyDescent="0.25">
      <c r="A59" s="178"/>
      <c r="B59" s="178"/>
      <c r="C59" s="178"/>
      <c r="D59" s="178" t="s">
        <v>85</v>
      </c>
      <c r="E59" s="178"/>
      <c r="F59" s="179"/>
      <c r="G59" s="180"/>
      <c r="H59" s="180">
        <f>ROUND((SUM(M9:M58))/3,2)</f>
        <v>0</v>
      </c>
      <c r="I59" s="180">
        <f>ROUND((SUM(I9:I58))/3,2)</f>
        <v>0</v>
      </c>
      <c r="J59" s="178"/>
      <c r="K59" s="178">
        <f>ROUND((SUM(K9:K58))/3,2)</f>
        <v>0</v>
      </c>
      <c r="L59" s="178">
        <f>ROUND((SUM(L9:L58))/3,2)</f>
        <v>0</v>
      </c>
      <c r="M59" s="178">
        <f>ROUND((SUM(M9:M58))/3,2)</f>
        <v>0</v>
      </c>
      <c r="N59" s="178"/>
      <c r="O59" s="178"/>
      <c r="P59" s="179"/>
      <c r="Q59" s="181"/>
      <c r="R59" s="181"/>
      <c r="S59" s="179">
        <f>ROUND((SUM(S9:S58))/3,2)</f>
        <v>0.09</v>
      </c>
      <c r="T59" s="181"/>
      <c r="U59" s="181"/>
      <c r="V59" s="181">
        <f>ROUND((SUM(V9:V58))/3,2)</f>
        <v>0</v>
      </c>
      <c r="Z59">
        <f>(SUM(Z9:Z58))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Obnovou zachráňme novorománsku stavbu vranovského regiónu - I. etapa / Zdravotechnická inštalácia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374</v>
      </c>
      <c r="C3" s="35"/>
      <c r="D3" s="36"/>
      <c r="E3" s="36"/>
      <c r="F3" s="3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201" t="s">
        <v>23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23" ht="20.100000000000001" customHeight="1" x14ac:dyDescent="0.25">
      <c r="A8" s="11"/>
      <c r="B8" s="204" t="s">
        <v>24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 x14ac:dyDescent="0.25">
      <c r="A10" s="11"/>
      <c r="B10" s="204" t="s">
        <v>25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28</v>
      </c>
      <c r="C15" s="84" t="s">
        <v>6</v>
      </c>
      <c r="D15" s="84" t="s">
        <v>55</v>
      </c>
      <c r="E15" s="85" t="s">
        <v>56</v>
      </c>
      <c r="F15" s="97" t="s">
        <v>57</v>
      </c>
      <c r="G15" s="51" t="s">
        <v>33</v>
      </c>
      <c r="H15" s="54" t="s">
        <v>34</v>
      </c>
      <c r="I15" s="26"/>
      <c r="J15" s="48"/>
    </row>
    <row r="16" spans="1:23" ht="18" customHeight="1" x14ac:dyDescent="0.25">
      <c r="A16" s="11"/>
      <c r="B16" s="86">
        <v>1</v>
      </c>
      <c r="C16" s="87" t="s">
        <v>29</v>
      </c>
      <c r="D16" s="88">
        <f>'Rekap 14311'!B12</f>
        <v>0</v>
      </c>
      <c r="E16" s="89">
        <f>'Rekap 14311'!C12</f>
        <v>0</v>
      </c>
      <c r="F16" s="98">
        <f>'Rekap 14311'!D12</f>
        <v>0</v>
      </c>
      <c r="G16" s="52">
        <v>6</v>
      </c>
      <c r="H16" s="107"/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30</v>
      </c>
      <c r="D17" s="70"/>
      <c r="E17" s="68"/>
      <c r="F17" s="73"/>
      <c r="G17" s="53">
        <v>7</v>
      </c>
      <c r="H17" s="108" t="s">
        <v>36</v>
      </c>
      <c r="I17" s="121"/>
      <c r="J17" s="119">
        <f>'SO 14311'!Z86</f>
        <v>0</v>
      </c>
    </row>
    <row r="18" spans="1:26" ht="18" customHeight="1" x14ac:dyDescent="0.25">
      <c r="A18" s="11"/>
      <c r="B18" s="60">
        <v>3</v>
      </c>
      <c r="C18" s="64" t="s">
        <v>31</v>
      </c>
      <c r="D18" s="71">
        <f>'Rekap 14311'!B17</f>
        <v>0</v>
      </c>
      <c r="E18" s="69">
        <f>'Rekap 14311'!C17</f>
        <v>0</v>
      </c>
      <c r="F18" s="74">
        <f>'Rekap 14311'!D17</f>
        <v>0</v>
      </c>
      <c r="G18" s="53">
        <v>8</v>
      </c>
      <c r="H18" s="108" t="s">
        <v>37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32</v>
      </c>
      <c r="D20" s="72"/>
      <c r="E20" s="92"/>
      <c r="F20" s="99">
        <f>SUM(F16:F19)</f>
        <v>0</v>
      </c>
      <c r="G20" s="53">
        <v>10</v>
      </c>
      <c r="H20" s="108" t="s">
        <v>32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45</v>
      </c>
      <c r="C21" s="61" t="s">
        <v>7</v>
      </c>
      <c r="D21" s="67"/>
      <c r="E21" s="18"/>
      <c r="F21" s="90"/>
      <c r="G21" s="57" t="s">
        <v>51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46</v>
      </c>
      <c r="D22" s="79"/>
      <c r="E22" s="81" t="s">
        <v>49</v>
      </c>
      <c r="F22" s="73">
        <f>((F16*U22*0)+(F17*V22*0)+(F18*W22*0))/100</f>
        <v>0</v>
      </c>
      <c r="G22" s="52">
        <v>16</v>
      </c>
      <c r="H22" s="107" t="s">
        <v>52</v>
      </c>
      <c r="I22" s="122" t="s">
        <v>49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47</v>
      </c>
      <c r="D23" s="58"/>
      <c r="E23" s="81" t="s">
        <v>50</v>
      </c>
      <c r="F23" s="74">
        <f>((F16*U23*0)+(F17*V23*0)+(F18*W23*0))/100</f>
        <v>0</v>
      </c>
      <c r="G23" s="53">
        <v>17</v>
      </c>
      <c r="H23" s="108" t="s">
        <v>53</v>
      </c>
      <c r="I23" s="122" t="s">
        <v>49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48</v>
      </c>
      <c r="D24" s="58"/>
      <c r="E24" s="81" t="s">
        <v>49</v>
      </c>
      <c r="F24" s="74">
        <f>((F16*U24*0)+(F17*V24*0)+(F18*W24*0))/100</f>
        <v>0</v>
      </c>
      <c r="G24" s="53">
        <v>18</v>
      </c>
      <c r="H24" s="108" t="s">
        <v>54</v>
      </c>
      <c r="I24" s="122" t="s">
        <v>50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60</v>
      </c>
      <c r="D27" s="128"/>
      <c r="E27" s="94"/>
      <c r="F27" s="29"/>
      <c r="G27" s="101" t="s">
        <v>38</v>
      </c>
      <c r="H27" s="96" t="s">
        <v>39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41</v>
      </c>
      <c r="I29" s="115">
        <f>J28-SUM('SO 14311'!K9:'SO 14311'!K85)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42</v>
      </c>
      <c r="I30" s="81">
        <f>SUM('SO 14311'!K9:'SO 14311'!K85)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58</v>
      </c>
      <c r="E33" s="15"/>
      <c r="F33" s="95"/>
      <c r="G33" s="103">
        <v>26</v>
      </c>
      <c r="H33" s="134" t="s">
        <v>59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6</vt:i4>
      </vt:variant>
    </vt:vector>
  </HeadingPairs>
  <TitlesOfParts>
    <vt:vector size="17" baseType="lpstr">
      <vt:lpstr>Rekapitulácia</vt:lpstr>
      <vt:lpstr>Krycí list stavby</vt:lpstr>
      <vt:lpstr>Kryci_list 14309</vt:lpstr>
      <vt:lpstr>Rekap 14309</vt:lpstr>
      <vt:lpstr>SO 14309</vt:lpstr>
      <vt:lpstr>Kryci_list 14310</vt:lpstr>
      <vt:lpstr>Rekap 14310</vt:lpstr>
      <vt:lpstr>SO 14310</vt:lpstr>
      <vt:lpstr>Kryci_list 14311</vt:lpstr>
      <vt:lpstr>Rekap 14311</vt:lpstr>
      <vt:lpstr>SO 14311</vt:lpstr>
      <vt:lpstr>'Rekap 14309'!Názvy_tlače</vt:lpstr>
      <vt:lpstr>'Rekap 14310'!Názvy_tlače</vt:lpstr>
      <vt:lpstr>'Rekap 14311'!Názvy_tlače</vt:lpstr>
      <vt:lpstr>'SO 14309'!Názvy_tlače</vt:lpstr>
      <vt:lpstr>'SO 14310'!Názvy_tlače</vt:lpstr>
      <vt:lpstr>'SO 14311'!Názvy_tlače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2019-09-12T06:21:45Z</dcterms:created>
  <dcterms:modified xsi:type="dcterms:W3CDTF">2019-09-12T06:37:13Z</dcterms:modified>
</cp:coreProperties>
</file>